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mer\Downloads\"/>
    </mc:Choice>
  </mc:AlternateContent>
  <xr:revisionPtr revIDLastSave="0" documentId="8_{96C7DEBC-2416-4186-BBEF-64EB7C00F112}" xr6:coauthVersionLast="47" xr6:coauthVersionMax="47" xr10:uidLastSave="{00000000-0000-0000-0000-000000000000}"/>
  <bookViews>
    <workbookView xWindow="-120" yWindow="-120" windowWidth="29040" windowHeight="15720" xr2:uid="{AE1F838A-C6EE-4383-82BF-EF074A8E14C8}"/>
  </bookViews>
  <sheets>
    <sheet name="BM Import format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5" i="2" l="1"/>
  <c r="BM5" i="2"/>
  <c r="BL5" i="2"/>
  <c r="BK5" i="2"/>
  <c r="BJ5" i="2"/>
  <c r="BI5" i="2"/>
  <c r="BH5" i="2"/>
  <c r="BF5" i="2"/>
  <c r="BE5" i="2"/>
  <c r="AY5" i="2"/>
  <c r="BB5" i="2" s="1"/>
  <c r="AX5" i="2"/>
  <c r="AU5" i="2"/>
  <c r="AW5" i="2" s="1"/>
  <c r="AS5" i="2"/>
  <c r="AT5" i="2" s="1"/>
  <c r="AR5" i="2"/>
  <c r="AQ5" i="2"/>
  <c r="AP5" i="2"/>
  <c r="AO5" i="2"/>
  <c r="AN5" i="2"/>
  <c r="AM5" i="2"/>
  <c r="AK5" i="2"/>
  <c r="AJ5" i="2"/>
  <c r="AI5" i="2"/>
  <c r="AH5" i="2"/>
  <c r="AG5" i="2"/>
  <c r="AF5" i="2"/>
  <c r="AE5" i="2"/>
  <c r="AD5" i="2"/>
  <c r="G5" i="2" s="1"/>
  <c r="V5" i="2"/>
  <c r="S5" i="2"/>
  <c r="Q5" i="2"/>
  <c r="F5" i="2"/>
  <c r="D5" i="2"/>
  <c r="A5" i="2"/>
  <c r="BN4" i="2"/>
  <c r="BM4" i="2"/>
  <c r="BL4" i="2"/>
  <c r="BK4" i="2"/>
  <c r="BJ4" i="2"/>
  <c r="BI4" i="2"/>
  <c r="BH4" i="2"/>
  <c r="BF4" i="2"/>
  <c r="BE4" i="2"/>
  <c r="BC4" i="2"/>
  <c r="BB4" i="2"/>
  <c r="AY4" i="2"/>
  <c r="BD4" i="2" s="1"/>
  <c r="AX4" i="2"/>
  <c r="AU4" i="2"/>
  <c r="AV4" i="2" s="1"/>
  <c r="AT4" i="2"/>
  <c r="AS4" i="2"/>
  <c r="AR4" i="2"/>
  <c r="AQ4" i="2"/>
  <c r="AP4" i="2"/>
  <c r="AO4" i="2"/>
  <c r="AN4" i="2"/>
  <c r="AM4" i="2"/>
  <c r="AJ4" i="2" s="1"/>
  <c r="AK4" i="2"/>
  <c r="AI4" i="2"/>
  <c r="AH4" i="2"/>
  <c r="AG4" i="2"/>
  <c r="AF4" i="2"/>
  <c r="AE4" i="2"/>
  <c r="AD4" i="2"/>
  <c r="G4" i="2" s="1"/>
  <c r="V4" i="2"/>
  <c r="S4" i="2"/>
  <c r="Q4" i="2"/>
  <c r="A4" i="2"/>
  <c r="BN3" i="2"/>
  <c r="BM3" i="2"/>
  <c r="BL3" i="2"/>
  <c r="BK3" i="2"/>
  <c r="BJ3" i="2"/>
  <c r="BI3" i="2"/>
  <c r="BH3" i="2"/>
  <c r="BF3" i="2"/>
  <c r="BE3" i="2"/>
  <c r="BD3" i="2"/>
  <c r="BC3" i="2"/>
  <c r="BB3" i="2"/>
  <c r="AY3" i="2"/>
  <c r="BA3" i="2" s="1"/>
  <c r="AX3" i="2"/>
  <c r="AW3" i="2"/>
  <c r="AV3" i="2"/>
  <c r="AU3" i="2"/>
  <c r="AS3" i="2"/>
  <c r="AT3" i="2" s="1"/>
  <c r="AQ3" i="2"/>
  <c r="AR3" i="2" s="1"/>
  <c r="AP3" i="2"/>
  <c r="AO3" i="2"/>
  <c r="AN3" i="2"/>
  <c r="AM3" i="2"/>
  <c r="AJ3" i="2" s="1"/>
  <c r="AK3" i="2"/>
  <c r="AI3" i="2"/>
  <c r="AH3" i="2"/>
  <c r="AG3" i="2"/>
  <c r="AF3" i="2"/>
  <c r="AE3" i="2"/>
  <c r="AD3" i="2"/>
  <c r="V3" i="2"/>
  <c r="S3" i="2"/>
  <c r="Q3" i="2"/>
  <c r="G3" i="2"/>
  <c r="F3" i="2"/>
  <c r="D3" i="2"/>
  <c r="A3" i="2"/>
  <c r="BN2" i="2"/>
  <c r="BM2" i="2"/>
  <c r="BL2" i="2"/>
  <c r="BK2" i="2"/>
  <c r="BJ2" i="2"/>
  <c r="BI2" i="2"/>
  <c r="BH2" i="2"/>
  <c r="BF2" i="2"/>
  <c r="BE2" i="2"/>
  <c r="AY2" i="2"/>
  <c r="BA2" i="2" s="1"/>
  <c r="AX2" i="2"/>
  <c r="AW2" i="2"/>
  <c r="AV2" i="2"/>
  <c r="AU2" i="2"/>
  <c r="AS2" i="2"/>
  <c r="AT2" i="2" s="1"/>
  <c r="AQ2" i="2"/>
  <c r="AR2" i="2" s="1"/>
  <c r="AP2" i="2"/>
  <c r="AO2" i="2"/>
  <c r="AN2" i="2"/>
  <c r="AM2" i="2"/>
  <c r="AK2" i="2"/>
  <c r="AJ2" i="2"/>
  <c r="AI2" i="2"/>
  <c r="AH2" i="2"/>
  <c r="AG2" i="2"/>
  <c r="AF2" i="2"/>
  <c r="AE2" i="2"/>
  <c r="AD2" i="2"/>
  <c r="V2" i="2" s="1"/>
  <c r="S2" i="2"/>
  <c r="Q2" i="2"/>
  <c r="G2" i="2"/>
  <c r="F2" i="2"/>
  <c r="D2" i="2"/>
  <c r="BA5" i="2" l="1"/>
  <c r="AW4" i="2"/>
  <c r="BC5" i="2"/>
  <c r="BB2" i="2"/>
  <c r="BD5" i="2"/>
  <c r="BC2" i="2"/>
  <c r="BD2" i="2"/>
  <c r="AZ4" i="2"/>
  <c r="BA4" i="2"/>
  <c r="AZ2" i="2"/>
  <c r="D4" i="2"/>
  <c r="AZ5" i="2"/>
  <c r="AZ3" i="2"/>
  <c r="F4" i="2"/>
  <c r="AV5" i="2"/>
</calcChain>
</file>

<file path=xl/sharedStrings.xml><?xml version="1.0" encoding="utf-8"?>
<sst xmlns="http://schemas.openxmlformats.org/spreadsheetml/2006/main" count="65" uniqueCount="65">
  <si>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</si>
  <si>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</si>
  <si>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</si>
  <si>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</si>
  <si>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</si>
  <si>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</si>
  <si>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</si>
  <si>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</si>
  <si>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</si>
  <si>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</si>
  <si>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</si>
  <si>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</si>
  <si>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</si>
  <si>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</si>
  <si>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</si>
  <si>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</si>
  <si>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</si>
  <si>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</si>
  <si>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</si>
  <si>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</si>
  <si>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</si>
  <si>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</si>
  <si>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</si>
  <si>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</si>
  <si>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</si>
  <si>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</si>
  <si>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</si>
  <si>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</si>
  <si>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</si>
  <si>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</si>
  <si>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</si>
  <si>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</si>
  <si>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</si>
  <si>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</si>
  <si>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</si>
  <si>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</si>
  <si>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</si>
  <si>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Tela Equivalente</t>
  </si>
  <si>
    <t>Ancho De Header</t>
  </si>
  <si>
    <t>Color 01</t>
  </si>
  <si>
    <t>Ancho del Rollo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</si>
  <si>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</si>
  <si>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</si>
  <si>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</si>
  <si>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</si>
  <si>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</si>
  <si>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</si>
  <si>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</si>
  <si>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</si>
  <si>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</si>
  <si>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</si>
  <si>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</si>
  <si>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</si>
  <si>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</si>
  <si>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</si>
  <si>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Posicion de Mecanismo</t>
  </si>
  <si>
    <t>Colocar Valance y Retorno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</si>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</sst>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12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smer\Downloads\Plantilla%20de%20Alva%20para%20Blind%20Matrix%20(2%20modulos).xlsm" TargetMode="External"/><Relationship Id="rId1" Type="http://schemas.openxmlformats.org/officeDocument/2006/relationships/externalLinkPath" Target="Plantilla%20de%20Alva%20para%20Blind%20Matrix%20(2%20modulo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ind Matrix"/>
      <sheetName val="Plantilla General"/>
      <sheetName val="Validacion"/>
      <sheetName val="Classic  Roman  Shade"/>
      <sheetName val="Flat Roman  Shade"/>
      <sheetName val="Relaxed Roman  Shade"/>
      <sheetName val="Hobbled Roman  Shade"/>
      <sheetName val="Front  Pleated Roman Shade"/>
    </sheetNames>
    <sheetDataSet>
      <sheetData sheetId="0">
        <row r="3">
          <cell r="A3" t="str">
            <v/>
          </cell>
          <cell r="D3" t="str">
            <v>Retail</v>
          </cell>
          <cell r="F3" t="str">
            <v>Esmeralda</v>
          </cell>
          <cell r="G3" t="str">
            <v>Rodriguez</v>
          </cell>
          <cell r="Q3" t="str">
            <v>PROJECT MANAGER</v>
          </cell>
          <cell r="S3" t="str">
            <v>Orden de Alva</v>
          </cell>
          <cell r="V3" t="str">
            <v>Prueba de Plantilla</v>
          </cell>
          <cell r="AD3" t="str">
            <v>Flat Roman  Shade</v>
          </cell>
          <cell r="AE3" t="str">
            <v>EA</v>
          </cell>
          <cell r="AF3">
            <v>1</v>
          </cell>
          <cell r="AG3" t="str">
            <v>ALVA</v>
          </cell>
          <cell r="AH3" t="str">
            <v>WIN #2</v>
          </cell>
          <cell r="AI3" t="str">
            <v>BWS Classic Roman Shades</v>
          </cell>
          <cell r="AJ3" t="str">
            <v>NA</v>
          </cell>
          <cell r="AK3" t="str">
            <v>-</v>
          </cell>
          <cell r="AM3" t="str">
            <v>Si</v>
          </cell>
          <cell r="AN3" t="str">
            <v/>
          </cell>
          <cell r="AO3" t="str">
            <v>Saigon: Natural</v>
          </cell>
          <cell r="AP3">
            <v>110</v>
          </cell>
          <cell r="AQ3">
            <v>34</v>
          </cell>
          <cell r="AR3" t="str">
            <v/>
          </cell>
          <cell r="AS3">
            <v>70</v>
          </cell>
          <cell r="AT3" t="str">
            <v/>
          </cell>
          <cell r="AU3" t="str">
            <v>Privacy</v>
          </cell>
          <cell r="AV3" t="str">
            <v>Privacy CAROMAR WHITE 92 in</v>
          </cell>
          <cell r="AW3" t="str">
            <v/>
          </cell>
          <cell r="AX3" t="str">
            <v>Inside</v>
          </cell>
          <cell r="AY3" t="str">
            <v>Cordless</v>
          </cell>
          <cell r="AZ3" t="str">
            <v/>
          </cell>
          <cell r="BA3" t="str">
            <v/>
          </cell>
          <cell r="BB3" t="str">
            <v/>
          </cell>
          <cell r="BC3" t="str">
            <v/>
          </cell>
          <cell r="BD3" t="str">
            <v/>
          </cell>
          <cell r="BE3" t="str">
            <v>Por Detras</v>
          </cell>
          <cell r="BF3" t="str">
            <v>No</v>
          </cell>
          <cell r="BH3" t="str">
            <v/>
          </cell>
          <cell r="BI3" t="str">
            <v>Residencial ALVA</v>
          </cell>
          <cell r="BJ3" t="str">
            <v>No</v>
          </cell>
          <cell r="BK3" t="str">
            <v/>
          </cell>
          <cell r="BL3" t="str">
            <v>CCS CORDLESS SYSTEM 2400</v>
          </cell>
          <cell r="BM3">
            <v>1</v>
          </cell>
          <cell r="BN3" t="str">
            <v/>
          </cell>
        </row>
        <row r="4">
          <cell r="A4" t="str">
            <v/>
          </cell>
          <cell r="D4" t="str">
            <v>Retail</v>
          </cell>
          <cell r="F4" t="str">
            <v>Esmeralda</v>
          </cell>
          <cell r="G4" t="str">
            <v>Rodriguez</v>
          </cell>
          <cell r="Q4" t="str">
            <v>PROJECT MANAGER</v>
          </cell>
          <cell r="S4" t="str">
            <v>Orden de Alva</v>
          </cell>
          <cell r="V4" t="str">
            <v>Prueba de Plantilla</v>
          </cell>
          <cell r="AD4" t="str">
            <v>Flat Roman  Shade</v>
          </cell>
          <cell r="AE4" t="str">
            <v>EA</v>
          </cell>
          <cell r="AF4">
            <v>1</v>
          </cell>
          <cell r="AG4" t="str">
            <v>ALVA</v>
          </cell>
          <cell r="AH4" t="str">
            <v>WIN #3</v>
          </cell>
          <cell r="AI4" t="str">
            <v>BWS Classic Roman Shades</v>
          </cell>
          <cell r="AJ4" t="str">
            <v>NA</v>
          </cell>
          <cell r="AK4" t="str">
            <v>-</v>
          </cell>
          <cell r="AM4" t="str">
            <v>Si</v>
          </cell>
          <cell r="AN4" t="str">
            <v/>
          </cell>
          <cell r="AO4" t="str">
            <v>Saigon: Natural</v>
          </cell>
          <cell r="AP4">
            <v>110</v>
          </cell>
          <cell r="AQ4">
            <v>34</v>
          </cell>
          <cell r="AR4" t="str">
            <v/>
          </cell>
          <cell r="AS4">
            <v>70</v>
          </cell>
          <cell r="AT4" t="str">
            <v/>
          </cell>
          <cell r="AU4" t="str">
            <v>Privacy</v>
          </cell>
          <cell r="AV4" t="str">
            <v>Privacy CAROMAR WHITE 92 in</v>
          </cell>
          <cell r="AW4" t="str">
            <v/>
          </cell>
          <cell r="AX4" t="str">
            <v>Inside</v>
          </cell>
          <cell r="AY4" t="str">
            <v>Cordless</v>
          </cell>
          <cell r="AZ4" t="str">
            <v/>
          </cell>
          <cell r="BA4" t="str">
            <v/>
          </cell>
          <cell r="BB4" t="str">
            <v/>
          </cell>
          <cell r="BC4" t="str">
            <v/>
          </cell>
          <cell r="BD4" t="str">
            <v/>
          </cell>
          <cell r="BE4" t="str">
            <v>Por Detras</v>
          </cell>
          <cell r="BF4" t="str">
            <v>No</v>
          </cell>
          <cell r="BH4" t="str">
            <v/>
          </cell>
          <cell r="BI4" t="str">
            <v>Residencial ALVA</v>
          </cell>
          <cell r="BJ4" t="str">
            <v>No</v>
          </cell>
          <cell r="BK4" t="str">
            <v/>
          </cell>
          <cell r="BL4" t="str">
            <v>CCS CORDLESS SYSTEM 2400</v>
          </cell>
          <cell r="BM4">
            <v>1</v>
          </cell>
          <cell r="BN4" t="str">
            <v/>
          </cell>
        </row>
        <row r="5">
          <cell r="A5" t="str">
            <v/>
          </cell>
          <cell r="D5" t="str">
            <v>Retail</v>
          </cell>
          <cell r="F5" t="str">
            <v>Esmeralda</v>
          </cell>
          <cell r="G5" t="str">
            <v>Rodriguez</v>
          </cell>
          <cell r="Q5" t="str">
            <v>PROJECT MANAGER</v>
          </cell>
          <cell r="S5" t="str">
            <v>Orden de Alva</v>
          </cell>
          <cell r="V5" t="str">
            <v>Prueba de Plantilla</v>
          </cell>
          <cell r="AD5" t="str">
            <v>Flat Roman  Shade</v>
          </cell>
          <cell r="AE5" t="str">
            <v>EA</v>
          </cell>
          <cell r="AF5">
            <v>1</v>
          </cell>
          <cell r="AG5" t="str">
            <v>ALVA</v>
          </cell>
          <cell r="AH5" t="str">
            <v>WIN #4</v>
          </cell>
          <cell r="AI5" t="str">
            <v>BWS Classic Roman Shades</v>
          </cell>
          <cell r="AJ5" t="str">
            <v>NA</v>
          </cell>
          <cell r="AK5" t="str">
            <v>-</v>
          </cell>
          <cell r="AM5" t="str">
            <v>Si</v>
          </cell>
          <cell r="AN5" t="str">
            <v/>
          </cell>
          <cell r="AO5" t="str">
            <v>Saigon: Natural</v>
          </cell>
          <cell r="AP5">
            <v>110</v>
          </cell>
          <cell r="AQ5">
            <v>34</v>
          </cell>
          <cell r="AR5" t="str">
            <v/>
          </cell>
          <cell r="AS5">
            <v>70</v>
          </cell>
          <cell r="AT5" t="str">
            <v/>
          </cell>
          <cell r="AU5" t="str">
            <v>Privacy</v>
          </cell>
          <cell r="AV5" t="str">
            <v>Privacy CAROMAR WHITE 92 in</v>
          </cell>
          <cell r="AW5" t="str">
            <v/>
          </cell>
          <cell r="AX5" t="str">
            <v>Inside</v>
          </cell>
          <cell r="AY5" t="str">
            <v>Cordless</v>
          </cell>
          <cell r="AZ5" t="str">
            <v/>
          </cell>
          <cell r="BA5" t="str">
            <v/>
          </cell>
          <cell r="BB5" t="str">
            <v/>
          </cell>
          <cell r="BC5" t="str">
            <v/>
          </cell>
          <cell r="BD5" t="str">
            <v/>
          </cell>
          <cell r="BE5" t="str">
            <v>Por Detras</v>
          </cell>
          <cell r="BF5" t="str">
            <v>No</v>
          </cell>
          <cell r="BH5" t="str">
            <v/>
          </cell>
          <cell r="BI5" t="str">
            <v>Residencial ALVA</v>
          </cell>
          <cell r="BJ5" t="str">
            <v>No</v>
          </cell>
          <cell r="BK5" t="str">
            <v/>
          </cell>
          <cell r="BL5" t="str">
            <v>CCS CORDLESS SYSTEM 2400</v>
          </cell>
          <cell r="BM5">
            <v>1</v>
          </cell>
          <cell r="BN5" t="str">
            <v/>
          </cell>
        </row>
      </sheetData>
      <sheetData sheetId="1">
        <row r="2">
          <cell r="C2" t="str">
            <v>Residencial ALVA</v>
          </cell>
        </row>
        <row r="5">
          <cell r="C5" t="str">
            <v>Prueba de Plantilla</v>
          </cell>
        </row>
        <row r="6">
          <cell r="C6" t="str">
            <v>Esmeralda</v>
          </cell>
        </row>
        <row r="7">
          <cell r="C7" t="str">
            <v>Rodriguez</v>
          </cell>
        </row>
        <row r="8">
          <cell r="C8" t="str">
            <v>PROJECT MANAGER</v>
          </cell>
        </row>
        <row r="9">
          <cell r="C9" t="str">
            <v>Retail</v>
          </cell>
        </row>
        <row r="10">
          <cell r="C10" t="str">
            <v>Orden de Alva</v>
          </cell>
        </row>
        <row r="14">
          <cell r="B14" t="str">
            <v>Flat Roman  Shade</v>
          </cell>
          <cell r="C14" t="str">
            <v>EA</v>
          </cell>
          <cell r="D14">
            <v>1</v>
          </cell>
          <cell r="E14" t="str">
            <v>ALVA</v>
          </cell>
          <cell r="F14" t="str">
            <v>BWS Classic Roman Shades</v>
          </cell>
          <cell r="I14" t="str">
            <v>Saigon: Natural</v>
          </cell>
          <cell r="J14">
            <v>34</v>
          </cell>
          <cell r="K14">
            <v>70</v>
          </cell>
          <cell r="L14" t="str">
            <v>Privacy</v>
          </cell>
          <cell r="M14" t="str">
            <v>Inside</v>
          </cell>
          <cell r="N14" t="str">
            <v>Cordless</v>
          </cell>
          <cell r="O14" t="str">
            <v>N/A</v>
          </cell>
          <cell r="P14" t="str">
            <v>WIN #1</v>
          </cell>
          <cell r="Q14" t="str">
            <v>Make same pleat distances. Compare Side-by-Side.</v>
          </cell>
          <cell r="R14">
            <v>110</v>
          </cell>
          <cell r="S14" t="str">
            <v>Por Detras</v>
          </cell>
          <cell r="T14" t="str">
            <v>No</v>
          </cell>
          <cell r="V14" t="str">
            <v>No</v>
          </cell>
          <cell r="W14" t="str">
            <v/>
          </cell>
          <cell r="Y14" t="str">
            <v>CCS CORDLESS SYSTEM 2400</v>
          </cell>
          <cell r="Z14">
            <v>1</v>
          </cell>
        </row>
        <row r="15">
          <cell r="B15" t="str">
            <v>Flat Roman  Shade</v>
          </cell>
          <cell r="C15" t="str">
            <v>EA</v>
          </cell>
          <cell r="D15">
            <v>1</v>
          </cell>
          <cell r="E15" t="str">
            <v>ALVA</v>
          </cell>
          <cell r="F15" t="str">
            <v>BWS Classic Roman Shades</v>
          </cell>
          <cell r="I15" t="str">
            <v>Saigon: Natural</v>
          </cell>
          <cell r="J15">
            <v>34</v>
          </cell>
          <cell r="K15">
            <v>70</v>
          </cell>
          <cell r="L15" t="str">
            <v>Privacy</v>
          </cell>
          <cell r="M15" t="str">
            <v>Inside</v>
          </cell>
          <cell r="N15" t="str">
            <v>Cordless</v>
          </cell>
          <cell r="O15" t="str">
            <v>N/A</v>
          </cell>
          <cell r="P15" t="str">
            <v>WIN #2</v>
          </cell>
          <cell r="R15">
            <v>110</v>
          </cell>
          <cell r="S15" t="str">
            <v>Por Detras</v>
          </cell>
          <cell r="T15" t="str">
            <v>No</v>
          </cell>
          <cell r="V15" t="str">
            <v>No</v>
          </cell>
          <cell r="W15" t="str">
            <v/>
          </cell>
          <cell r="Y15" t="str">
            <v>CCS CORDLESS SYSTEM 2400</v>
          </cell>
          <cell r="Z15">
            <v>1</v>
          </cell>
        </row>
        <row r="16">
          <cell r="B16" t="str">
            <v>Flat Roman  Shade</v>
          </cell>
          <cell r="C16" t="str">
            <v>EA</v>
          </cell>
          <cell r="D16">
            <v>1</v>
          </cell>
          <cell r="E16" t="str">
            <v>ALVA</v>
          </cell>
          <cell r="F16" t="str">
            <v>BWS Classic Roman Shades</v>
          </cell>
          <cell r="I16" t="str">
            <v>Saigon: Natural</v>
          </cell>
          <cell r="J16">
            <v>34</v>
          </cell>
          <cell r="K16">
            <v>70</v>
          </cell>
          <cell r="L16" t="str">
            <v>Privacy</v>
          </cell>
          <cell r="M16" t="str">
            <v>Inside</v>
          </cell>
          <cell r="N16" t="str">
            <v>Cordless</v>
          </cell>
          <cell r="O16" t="str">
            <v>N/A</v>
          </cell>
          <cell r="P16" t="str">
            <v>WIN #3</v>
          </cell>
          <cell r="R16">
            <v>110</v>
          </cell>
          <cell r="S16" t="str">
            <v>Por Detras</v>
          </cell>
          <cell r="T16" t="str">
            <v>No</v>
          </cell>
          <cell r="V16" t="str">
            <v>No</v>
          </cell>
          <cell r="W16" t="str">
            <v/>
          </cell>
          <cell r="Y16" t="str">
            <v>CCS CORDLESS SYSTEM 2400</v>
          </cell>
          <cell r="Z16">
            <v>1</v>
          </cell>
        </row>
        <row r="17">
          <cell r="B17" t="str">
            <v>Flat Roman  Shade</v>
          </cell>
          <cell r="C17" t="str">
            <v>EA</v>
          </cell>
          <cell r="D17">
            <v>1</v>
          </cell>
          <cell r="E17" t="str">
            <v>ALVA</v>
          </cell>
          <cell r="F17" t="str">
            <v>BWS Classic Roman Shades</v>
          </cell>
          <cell r="I17" t="str">
            <v>Saigon: Natural</v>
          </cell>
          <cell r="J17">
            <v>34</v>
          </cell>
          <cell r="K17">
            <v>70</v>
          </cell>
          <cell r="L17" t="str">
            <v>Privacy</v>
          </cell>
          <cell r="M17" t="str">
            <v>Inside</v>
          </cell>
          <cell r="N17" t="str">
            <v>Cordless</v>
          </cell>
          <cell r="O17" t="str">
            <v>N/A</v>
          </cell>
          <cell r="P17" t="str">
            <v>WIN #4</v>
          </cell>
          <cell r="R17">
            <v>110</v>
          </cell>
          <cell r="S17" t="str">
            <v>Por Detras</v>
          </cell>
          <cell r="T17" t="str">
            <v>No</v>
          </cell>
          <cell r="V17" t="str">
            <v>No</v>
          </cell>
          <cell r="W17" t="str">
            <v/>
          </cell>
          <cell r="Y17" t="str">
            <v>CCS CORDLESS SYSTEM 2400</v>
          </cell>
          <cell r="Z17">
            <v>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C382B-DD62-4616-B55D-4E5DCFDF6193}">
  <dimension ref="A1:BN5"/>
  <sheetViews>
    <sheetView tabSelected="1" workbookViewId="0"/>
  </sheetViews>
  <sheetFormatPr baseColWidth="10" defaultRowHeight="15" x14ac:dyDescent="0.25"/>
  <sheetData>
    <row r="1" spans="1:66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/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2" t="s">
        <v>42</v>
      </c>
      <c r="AS1" s="1" t="s">
        <v>43</v>
      </c>
      <c r="AT1" s="2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</row>
    <row r="2" spans="1:66" ht="30" x14ac:dyDescent="0.25">
      <c r="A2" s="3"/>
      <c r="B2" s="3"/>
      <c r="C2" s="3"/>
      <c r="D2" s="4" t="str">
        <f>IF(AD2="","",'[1]Plantilla General'!$C$9)</f>
        <v>Retail</v>
      </c>
      <c r="E2" s="4"/>
      <c r="F2" s="5" t="str">
        <f>IF(AD2="","",'[1]Plantilla General'!$C$6)</f>
        <v>Esmeralda</v>
      </c>
      <c r="G2" s="5" t="str">
        <f>IF(AD2="","",'[1]Plantilla General'!$C$7)</f>
        <v>Rodriguez</v>
      </c>
      <c r="H2" s="4"/>
      <c r="I2" s="6"/>
      <c r="J2" s="7"/>
      <c r="K2" s="4"/>
      <c r="L2" s="4"/>
      <c r="M2" s="4"/>
      <c r="N2" s="4"/>
      <c r="O2" s="4"/>
      <c r="P2" s="4"/>
      <c r="Q2" s="8" t="str">
        <f>IF(AD2="","",'[1]Plantilla General'!$C$8)</f>
        <v>PROJECT MANAGER</v>
      </c>
      <c r="R2" s="4"/>
      <c r="S2" s="8" t="str">
        <f>IF(AD2="","",'[1]Plantilla General'!$C$10)</f>
        <v>Orden de Alva</v>
      </c>
      <c r="T2" s="4"/>
      <c r="U2" s="4"/>
      <c r="V2" s="5" t="str">
        <f>IF(AD2="","",'[1]Plantilla General'!$C$5)</f>
        <v>Prueba de Plantilla</v>
      </c>
      <c r="W2" s="4"/>
      <c r="X2" s="4"/>
      <c r="Y2" s="4"/>
      <c r="Z2" s="4"/>
      <c r="AA2" s="4"/>
      <c r="AB2" s="4"/>
      <c r="AC2" s="4"/>
      <c r="AD2" s="4" t="str">
        <f>'[1]Plantilla General'!B14</f>
        <v>Flat Roman  Shade</v>
      </c>
      <c r="AE2" s="3" t="str">
        <f>'[1]Plantilla General'!C14</f>
        <v>EA</v>
      </c>
      <c r="AF2" s="3">
        <f>'[1]Plantilla General'!D14</f>
        <v>1</v>
      </c>
      <c r="AG2" s="3" t="str">
        <f>'[1]Plantilla General'!E14</f>
        <v>ALVA</v>
      </c>
      <c r="AH2" s="3" t="str">
        <f>IF('[1]Plantilla General'!P14="","",'[1]Plantilla General'!P14)</f>
        <v>WIN #1</v>
      </c>
      <c r="AI2" s="3" t="str">
        <f>'[1]Plantilla General'!F14</f>
        <v>BWS Classic Roman Shades</v>
      </c>
      <c r="AJ2" s="3" t="str">
        <f>IF(AM2="Si","NA","")</f>
        <v>NA</v>
      </c>
      <c r="AK2" s="3" t="str">
        <f>IF(AM2="Si","-","")</f>
        <v>-</v>
      </c>
      <c r="AL2" s="3"/>
      <c r="AM2" s="3" t="str">
        <f>IF(AO2="","","Si")</f>
        <v>Si</v>
      </c>
      <c r="AN2" s="3" t="str">
        <f>IF('[1]Plantilla General'!W14="","",'[1]Plantilla General'!W14)</f>
        <v/>
      </c>
      <c r="AO2" s="3" t="str">
        <f>IF('[1]Plantilla General'!I14="","",'[1]Plantilla General'!I14)</f>
        <v>Saigon: Natural</v>
      </c>
      <c r="AP2" s="3">
        <f>IF('[1]Plantilla General'!R14="","",'[1]Plantilla General'!R14)</f>
        <v>110</v>
      </c>
      <c r="AQ2" s="3">
        <f>IF('[1]Plantilla General'!J14="","",INT('[1]Plantilla General'!J14))</f>
        <v>34</v>
      </c>
      <c r="AR2" s="9" t="str">
        <f>IF('[1]Plantilla General'!J14="","",IF('[1]Plantilla General'!J14-AQ2=0,"",'[1]Plantilla General'!J14-AQ2))</f>
        <v/>
      </c>
      <c r="AS2" s="3">
        <f>IF('[1]Plantilla General'!K14="","",INT('[1]Plantilla General'!K14))</f>
        <v>70</v>
      </c>
      <c r="AT2" s="9" t="str">
        <f>IF('[1]Plantilla General'!K14="","",IF('[1]Plantilla General'!K14-AS2=0,"",'[1]Plantilla General'!K14-AS2))</f>
        <v/>
      </c>
      <c r="AU2" s="3" t="str">
        <f>IF('[1]Plantilla General'!L14="Privacy + Interlining","",IF('[1]Plantilla General'!L14="","",'[1]Plantilla General'!L14))</f>
        <v>Privacy</v>
      </c>
      <c r="AV2" s="3" t="str">
        <f>IF(AU2="Unlined","",IF(AU2="Privacy","Privacy CAROMAR WHITE 92 in",""))</f>
        <v>Privacy CAROMAR WHITE 92 in</v>
      </c>
      <c r="AW2" s="3" t="str">
        <f>IF(AU2="Unlined","",IF(AU2="Blackout","Blackout with 4 Pass 110 in",""))</f>
        <v/>
      </c>
      <c r="AX2" s="3" t="str">
        <f>IF('[1]Plantilla General'!M14="","",IF(IFERROR(FIND("Outside",'[1]Plantilla General'!M14),FALSE),"Outside",'[1]Plantilla General'!M14))</f>
        <v>Inside</v>
      </c>
      <c r="AY2" s="3" t="str">
        <f>IF('[1]Plantilla General'!N14="","",IF(IFERROR(FIND("Continuous",'[1]Plantilla General'!N14),FALSE),"CCO",IF(IFERROR(FIND("Motorized",'[1]Plantilla General'!N14),FALSE),"Motorized",IF(IFERROR(FIND("Cordless",'[1]Plantilla General'!N14),FALSE),"Cordless",'[1]Plantilla General'!N14))))</f>
        <v>Cordless</v>
      </c>
      <c r="AZ2" s="3" t="str">
        <f>IF(AY2="CCO",IF('[1]Plantilla General'!O14="N/A","",'[1]Plantilla General'!O14),"")</f>
        <v/>
      </c>
      <c r="BA2" s="3" t="str">
        <f>IF(AY2="CCO",IF(IFERROR(FIND("Silver",'[1]Plantilla General'!N14),FALSE),"Silver",IF(IFERROR(OR(FIND("Brown",'[1]Plantilla General'!N14),FIND("Brass",'[1]Plantilla General'!N14)),FALSE),"Bronze",IF(IFERROR(FIND("White",'[1]Plantilla General'!N14),FALSE),"White",""))),"")</f>
        <v/>
      </c>
      <c r="BB2" s="3" t="str">
        <f>IF(AY2="Motorized",IF('[1]Plantilla General'!O14="N/A","",'[1]Plantilla General'!O14),"")</f>
        <v/>
      </c>
      <c r="BC2" s="3" t="str">
        <f>IF(AY2="Motorized",IF(IFERROR(FIND("Somfy",'[1]Plantilla General'!N14),FALSE),"Somfy Motor",""),"")</f>
        <v/>
      </c>
      <c r="BD2" s="3" t="str">
        <f>IF(AY2="Motorized",IF(IFERROR(FIND(30,'[1]Plantilla General'!N14),FALSE),"Motor Somfy wirefree 30",IF(IFERROR(FIND(40,'[1]Plantilla General'!N14),FALSE),"Motor Somfy wirefree 40","")),"")</f>
        <v/>
      </c>
      <c r="BE2" s="3" t="str">
        <f>IF('[1]Plantilla General'!S14="","",'[1]Plantilla General'!S14)</f>
        <v>Por Detras</v>
      </c>
      <c r="BF2" s="3" t="str">
        <f>IF('[1]Plantilla General'!T14="","",'[1]Plantilla General'!T14)</f>
        <v>No</v>
      </c>
      <c r="BG2" s="10"/>
      <c r="BH2" s="10" t="str">
        <f>IF('[1]Plantilla General'!U14="","",'[1]Plantilla General'!U14)</f>
        <v/>
      </c>
      <c r="BI2" s="3" t="str">
        <f>IF(AD2="","",('[1]Plantilla General'!$C$2))</f>
        <v>Residencial ALVA</v>
      </c>
      <c r="BJ2" s="3" t="str">
        <f>IF('[1]Plantilla General'!V14="","",'[1]Plantilla General'!V14)</f>
        <v>No</v>
      </c>
      <c r="BK2" s="3" t="str">
        <f>IF('[1]Plantilla General'!X14="","",'[1]Plantilla General'!X14)</f>
        <v/>
      </c>
      <c r="BL2" s="3" t="str">
        <f>IF('[1]Plantilla General'!Y14="","",'[1]Plantilla General'!Y14)</f>
        <v>CCS CORDLESS SYSTEM 2400</v>
      </c>
      <c r="BM2" s="3">
        <f>IF('[1]Plantilla General'!Z14="","",'[1]Plantilla General'!Z14)</f>
        <v>1</v>
      </c>
      <c r="BN2" s="3" t="str">
        <f>IF('[1]Plantilla General'!Q14="","",'[1]Plantilla General'!Q14)</f>
        <v>Make same pleat distances. Compare Side-by-Side.</v>
      </c>
    </row>
    <row r="3" spans="1:66" ht="30" x14ac:dyDescent="0.25">
      <c r="A3" s="3" t="str">
        <f>IF('[1]Plantilla General'!B15="Classic  Roman  Shade",'[1]Blind Matrix'!3:3,"")</f>
        <v/>
      </c>
      <c r="B3" s="3"/>
      <c r="C3" s="3"/>
      <c r="D3" s="4" t="str">
        <f>IF(AD3="","",'[1]Plantilla General'!$C$9)</f>
        <v>Retail</v>
      </c>
      <c r="E3" s="4"/>
      <c r="F3" s="5" t="str">
        <f>IF(AD3="","",'[1]Plantilla General'!$C$6)</f>
        <v>Esmeralda</v>
      </c>
      <c r="G3" s="5" t="str">
        <f>IF(AD3="","",'[1]Plantilla General'!$C$7)</f>
        <v>Rodriguez</v>
      </c>
      <c r="H3" s="4"/>
      <c r="I3" s="6"/>
      <c r="J3" s="7"/>
      <c r="K3" s="4"/>
      <c r="L3" s="4"/>
      <c r="M3" s="4"/>
      <c r="N3" s="4"/>
      <c r="O3" s="4"/>
      <c r="P3" s="4"/>
      <c r="Q3" s="8" t="str">
        <f>IF(AD3="","",'[1]Plantilla General'!$C$8)</f>
        <v>PROJECT MANAGER</v>
      </c>
      <c r="R3" s="4"/>
      <c r="S3" s="8" t="str">
        <f>IF(AD3="","",'[1]Plantilla General'!$C$10)</f>
        <v>Orden de Alva</v>
      </c>
      <c r="T3" s="4"/>
      <c r="U3" s="4"/>
      <c r="V3" s="5" t="str">
        <f>IF(AD3="","",'[1]Plantilla General'!$C$5)</f>
        <v>Prueba de Plantilla</v>
      </c>
      <c r="W3" s="4"/>
      <c r="X3" s="4"/>
      <c r="Y3" s="4"/>
      <c r="Z3" s="4"/>
      <c r="AA3" s="4"/>
      <c r="AB3" s="4"/>
      <c r="AC3" s="4"/>
      <c r="AD3" s="4" t="str">
        <f>'[1]Plantilla General'!B15</f>
        <v>Flat Roman  Shade</v>
      </c>
      <c r="AE3" s="3" t="str">
        <f>'[1]Plantilla General'!C15</f>
        <v>EA</v>
      </c>
      <c r="AF3" s="3">
        <f>'[1]Plantilla General'!D15</f>
        <v>1</v>
      </c>
      <c r="AG3" s="3" t="str">
        <f>'[1]Plantilla General'!E15</f>
        <v>ALVA</v>
      </c>
      <c r="AH3" s="3" t="str">
        <f>IF('[1]Plantilla General'!P15="","",'[1]Plantilla General'!P15)</f>
        <v>WIN #2</v>
      </c>
      <c r="AI3" s="3" t="str">
        <f>'[1]Plantilla General'!F15</f>
        <v>BWS Classic Roman Shades</v>
      </c>
      <c r="AJ3" s="3" t="str">
        <f t="shared" ref="AJ3:AJ5" si="0">IF(AM3="Si","NA","")</f>
        <v>NA</v>
      </c>
      <c r="AK3" s="3" t="str">
        <f t="shared" ref="AK3:AK5" si="1">IF(AM3="Si","-","")</f>
        <v>-</v>
      </c>
      <c r="AL3" s="3"/>
      <c r="AM3" s="3" t="str">
        <f t="shared" ref="AM3:AM5" si="2">IF(AO3="","","Si")</f>
        <v>Si</v>
      </c>
      <c r="AN3" s="3" t="str">
        <f>IF('[1]Plantilla General'!W15="","",'[1]Plantilla General'!W15)</f>
        <v/>
      </c>
      <c r="AO3" s="3" t="str">
        <f>IF('[1]Plantilla General'!I15="","",'[1]Plantilla General'!I15)</f>
        <v>Saigon: Natural</v>
      </c>
      <c r="AP3" s="3">
        <f>IF('[1]Plantilla General'!R15="","",'[1]Plantilla General'!R15)</f>
        <v>110</v>
      </c>
      <c r="AQ3" s="3">
        <f>IF('[1]Plantilla General'!J15="","",INT('[1]Plantilla General'!J15))</f>
        <v>34</v>
      </c>
      <c r="AR3" s="9" t="str">
        <f>IF('[1]Plantilla General'!J15="","",IF('[1]Plantilla General'!J15-AQ3=0,"",'[1]Plantilla General'!J15-AQ3))</f>
        <v/>
      </c>
      <c r="AS3" s="3">
        <f>IF('[1]Plantilla General'!K15="","",INT('[1]Plantilla General'!K15))</f>
        <v>70</v>
      </c>
      <c r="AT3" s="9" t="str">
        <f>IF('[1]Plantilla General'!K15="","",IF('[1]Plantilla General'!K15-AS3=0,"",'[1]Plantilla General'!K15-AS3))</f>
        <v/>
      </c>
      <c r="AU3" s="3" t="str">
        <f>IF('[1]Plantilla General'!L15="Privacy + Interlining","",IF('[1]Plantilla General'!L15="","",'[1]Plantilla General'!L15))</f>
        <v>Privacy</v>
      </c>
      <c r="AV3" s="3" t="str">
        <f t="shared" ref="AV3:AV5" si="3">IF(AU3="Unlined","",IF(AU3="Privacy","Privacy CAROMAR WHITE 92 in",""))</f>
        <v>Privacy CAROMAR WHITE 92 in</v>
      </c>
      <c r="AW3" s="3" t="str">
        <f t="shared" ref="AW3:AW5" si="4">IF(AU3="Unlined","",IF(AU3="Blackout","Blackout with 4 Pass 110 in",""))</f>
        <v/>
      </c>
      <c r="AX3" s="3" t="str">
        <f>IF('[1]Plantilla General'!M15="","",IF(IFERROR(FIND("Outside",'[1]Plantilla General'!M15),FALSE),"Outside",'[1]Plantilla General'!M15))</f>
        <v>Inside</v>
      </c>
      <c r="AY3" s="3" t="str">
        <f>IF('[1]Plantilla General'!N15="","",IF(IFERROR(FIND("Continuous",'[1]Plantilla General'!N15),FALSE),"CCO",IF(IFERROR(FIND("Motorized",'[1]Plantilla General'!N15),FALSE),"Motorized",IF(IFERROR(FIND("Cordless",'[1]Plantilla General'!N15),FALSE),"Cordless",'[1]Plantilla General'!N15))))</f>
        <v>Cordless</v>
      </c>
      <c r="AZ3" s="3" t="str">
        <f>IF(AY3="CCO",IF('[1]Plantilla General'!O15="N/A","",'[1]Plantilla General'!O15),"")</f>
        <v/>
      </c>
      <c r="BA3" s="3" t="str">
        <f>IF(AY3="CCO",IF(IFERROR(FIND("Silver",'[1]Plantilla General'!N15),FALSE),"Silver",IF(IFERROR(OR(FIND("Brown",'[1]Plantilla General'!N15),FIND("Brass",'[1]Plantilla General'!N15)),FALSE),"Bronze",IF(IFERROR(FIND("White",'[1]Plantilla General'!N15),FALSE),"White",""))),"")</f>
        <v/>
      </c>
      <c r="BB3" s="3" t="str">
        <f>IF(AY3="Motorized",IF('[1]Plantilla General'!O15="N/A","",'[1]Plantilla General'!O15),"")</f>
        <v/>
      </c>
      <c r="BC3" s="3" t="str">
        <f>IF(AY3="Motorized",IF(IFERROR(FIND("Somfy",'[1]Plantilla General'!N15),FALSE),"Somfy Motor",""),"")</f>
        <v/>
      </c>
      <c r="BD3" s="3" t="str">
        <f>IF(AY3="Motorized",IF(IFERROR(FIND(30,'[1]Plantilla General'!N15),FALSE),"Motor Somfy wirefree 30",IF(IFERROR(FIND(40,'[1]Plantilla General'!N15),FALSE),"Motor Somfy wirefree 40","")),"")</f>
        <v/>
      </c>
      <c r="BE3" s="3" t="str">
        <f>IF('[1]Plantilla General'!S15="","",'[1]Plantilla General'!S15)</f>
        <v>Por Detras</v>
      </c>
      <c r="BF3" s="3" t="str">
        <f>IF('[1]Plantilla General'!T15="","",'[1]Plantilla General'!T15)</f>
        <v>No</v>
      </c>
      <c r="BG3" s="10"/>
      <c r="BH3" s="10" t="str">
        <f>IF('[1]Plantilla General'!U15="","",'[1]Plantilla General'!U15)</f>
        <v/>
      </c>
      <c r="BI3" s="3" t="str">
        <f>IF(AD3="","",('[1]Plantilla General'!$C$2))</f>
        <v>Residencial ALVA</v>
      </c>
      <c r="BJ3" s="3" t="str">
        <f>IF('[1]Plantilla General'!V15="","",'[1]Plantilla General'!V15)</f>
        <v>No</v>
      </c>
      <c r="BK3" s="3" t="str">
        <f>IF('[1]Plantilla General'!X15="","",'[1]Plantilla General'!X15)</f>
        <v/>
      </c>
      <c r="BL3" s="3" t="str">
        <f>IF('[1]Plantilla General'!Y15="","",'[1]Plantilla General'!Y15)</f>
        <v>CCS CORDLESS SYSTEM 2400</v>
      </c>
      <c r="BM3" s="3">
        <f>IF('[1]Plantilla General'!Z15="","",'[1]Plantilla General'!Z15)</f>
        <v>1</v>
      </c>
      <c r="BN3" s="3" t="str">
        <f>IF('[1]Plantilla General'!Q15="","",'[1]Plantilla General'!Q15)</f>
        <v/>
      </c>
    </row>
    <row r="4" spans="1:66" ht="30" x14ac:dyDescent="0.25">
      <c r="A4" s="3" t="str">
        <f>IF('[1]Plantilla General'!B16="Classic  Roman  Shade",'[1]Blind Matrix'!4:4,"")</f>
        <v/>
      </c>
      <c r="B4" s="3"/>
      <c r="C4" s="3"/>
      <c r="D4" s="4" t="str">
        <f>IF(AD4="","",'[1]Plantilla General'!$C$9)</f>
        <v>Retail</v>
      </c>
      <c r="E4" s="4"/>
      <c r="F4" s="5" t="str">
        <f>IF(AD4="","",'[1]Plantilla General'!$C$6)</f>
        <v>Esmeralda</v>
      </c>
      <c r="G4" s="5" t="str">
        <f>IF(AD4="","",'[1]Plantilla General'!$C$7)</f>
        <v>Rodriguez</v>
      </c>
      <c r="H4" s="4"/>
      <c r="I4" s="6"/>
      <c r="J4" s="7"/>
      <c r="K4" s="4"/>
      <c r="L4" s="4"/>
      <c r="M4" s="4"/>
      <c r="N4" s="4"/>
      <c r="O4" s="4"/>
      <c r="P4" s="4"/>
      <c r="Q4" s="8" t="str">
        <f>IF(AD4="","",'[1]Plantilla General'!$C$8)</f>
        <v>PROJECT MANAGER</v>
      </c>
      <c r="R4" s="4"/>
      <c r="S4" s="8" t="str">
        <f>IF(AD4="","",'[1]Plantilla General'!$C$10)</f>
        <v>Orden de Alva</v>
      </c>
      <c r="T4" s="4"/>
      <c r="U4" s="4"/>
      <c r="V4" s="5" t="str">
        <f>IF(AD4="","",'[1]Plantilla General'!$C$5)</f>
        <v>Prueba de Plantilla</v>
      </c>
      <c r="W4" s="4"/>
      <c r="X4" s="4"/>
      <c r="Y4" s="4"/>
      <c r="Z4" s="4"/>
      <c r="AA4" s="4"/>
      <c r="AB4" s="4"/>
      <c r="AC4" s="4"/>
      <c r="AD4" s="4" t="str">
        <f>'[1]Plantilla General'!B16</f>
        <v>Flat Roman  Shade</v>
      </c>
      <c r="AE4" s="3" t="str">
        <f>'[1]Plantilla General'!C16</f>
        <v>EA</v>
      </c>
      <c r="AF4" s="3">
        <f>'[1]Plantilla General'!D16</f>
        <v>1</v>
      </c>
      <c r="AG4" s="3" t="str">
        <f>'[1]Plantilla General'!E16</f>
        <v>ALVA</v>
      </c>
      <c r="AH4" s="3" t="str">
        <f>IF('[1]Plantilla General'!P16="","",'[1]Plantilla General'!P16)</f>
        <v>WIN #3</v>
      </c>
      <c r="AI4" s="3" t="str">
        <f>'[1]Plantilla General'!F16</f>
        <v>BWS Classic Roman Shades</v>
      </c>
      <c r="AJ4" s="3" t="str">
        <f t="shared" si="0"/>
        <v>NA</v>
      </c>
      <c r="AK4" s="3" t="str">
        <f t="shared" si="1"/>
        <v>-</v>
      </c>
      <c r="AL4" s="3"/>
      <c r="AM4" s="3" t="str">
        <f t="shared" si="2"/>
        <v>Si</v>
      </c>
      <c r="AN4" s="3" t="str">
        <f>IF('[1]Plantilla General'!W16="","",'[1]Plantilla General'!W16)</f>
        <v/>
      </c>
      <c r="AO4" s="3" t="str">
        <f>IF('[1]Plantilla General'!I16="","",'[1]Plantilla General'!I16)</f>
        <v>Saigon: Natural</v>
      </c>
      <c r="AP4" s="3">
        <f>IF('[1]Plantilla General'!R16="","",'[1]Plantilla General'!R16)</f>
        <v>110</v>
      </c>
      <c r="AQ4" s="3">
        <f>IF('[1]Plantilla General'!J16="","",INT('[1]Plantilla General'!J16))</f>
        <v>34</v>
      </c>
      <c r="AR4" s="9" t="str">
        <f>IF('[1]Plantilla General'!J16="","",IF('[1]Plantilla General'!J16-AQ4=0,"",'[1]Plantilla General'!J16-AQ4))</f>
        <v/>
      </c>
      <c r="AS4" s="3">
        <f>IF('[1]Plantilla General'!K16="","",INT('[1]Plantilla General'!K16))</f>
        <v>70</v>
      </c>
      <c r="AT4" s="9" t="str">
        <f>IF('[1]Plantilla General'!K16="","",IF('[1]Plantilla General'!K16-AS4=0,"",'[1]Plantilla General'!K16-AS4))</f>
        <v/>
      </c>
      <c r="AU4" s="3" t="str">
        <f>IF('[1]Plantilla General'!L16="Privacy + Interlining","",IF('[1]Plantilla General'!L16="","",'[1]Plantilla General'!L16))</f>
        <v>Privacy</v>
      </c>
      <c r="AV4" s="3" t="str">
        <f t="shared" si="3"/>
        <v>Privacy CAROMAR WHITE 92 in</v>
      </c>
      <c r="AW4" s="3" t="str">
        <f t="shared" si="4"/>
        <v/>
      </c>
      <c r="AX4" s="3" t="str">
        <f>IF('[1]Plantilla General'!M16="","",IF(IFERROR(FIND("Outside",'[1]Plantilla General'!M16),FALSE),"Outside",'[1]Plantilla General'!M16))</f>
        <v>Inside</v>
      </c>
      <c r="AY4" s="3" t="str">
        <f>IF('[1]Plantilla General'!N16="","",IF(IFERROR(FIND("Continuous",'[1]Plantilla General'!N16),FALSE),"CCO",IF(IFERROR(FIND("Motorized",'[1]Plantilla General'!N16),FALSE),"Motorized",IF(IFERROR(FIND("Cordless",'[1]Plantilla General'!N16),FALSE),"Cordless",'[1]Plantilla General'!N16))))</f>
        <v>Cordless</v>
      </c>
      <c r="AZ4" s="3" t="str">
        <f>IF(AY4="CCO",IF('[1]Plantilla General'!O16="N/A","",'[1]Plantilla General'!O16),"")</f>
        <v/>
      </c>
      <c r="BA4" s="3" t="str">
        <f>IF(AY4="CCO",IF(IFERROR(FIND("Silver",'[1]Plantilla General'!N16),FALSE),"Silver",IF(IFERROR(OR(FIND("Brown",'[1]Plantilla General'!N16),FIND("Brass",'[1]Plantilla General'!N16)),FALSE),"Bronze",IF(IFERROR(FIND("White",'[1]Plantilla General'!N16),FALSE),"White",""))),"")</f>
        <v/>
      </c>
      <c r="BB4" s="3" t="str">
        <f>IF(AY4="Motorized",IF('[1]Plantilla General'!O16="N/A","",'[1]Plantilla General'!O16),"")</f>
        <v/>
      </c>
      <c r="BC4" s="3" t="str">
        <f>IF(AY4="Motorized",IF(IFERROR(FIND("Somfy",'[1]Plantilla General'!N16),FALSE),"Somfy Motor",""),"")</f>
        <v/>
      </c>
      <c r="BD4" s="3" t="str">
        <f>IF(AY4="Motorized",IF(IFERROR(FIND(30,'[1]Plantilla General'!N16),FALSE),"Motor Somfy wirefree 30",IF(IFERROR(FIND(40,'[1]Plantilla General'!N16),FALSE),"Motor Somfy wirefree 40","")),"")</f>
        <v/>
      </c>
      <c r="BE4" s="3" t="str">
        <f>IF('[1]Plantilla General'!S16="","",'[1]Plantilla General'!S16)</f>
        <v>Por Detras</v>
      </c>
      <c r="BF4" s="3" t="str">
        <f>IF('[1]Plantilla General'!T16="","",'[1]Plantilla General'!T16)</f>
        <v>No</v>
      </c>
      <c r="BG4" s="10"/>
      <c r="BH4" s="10" t="str">
        <f>IF('[1]Plantilla General'!U16="","",'[1]Plantilla General'!U16)</f>
        <v/>
      </c>
      <c r="BI4" s="3" t="str">
        <f>IF(AD4="","",('[1]Plantilla General'!$C$2))</f>
        <v>Residencial ALVA</v>
      </c>
      <c r="BJ4" s="3" t="str">
        <f>IF('[1]Plantilla General'!V16="","",'[1]Plantilla General'!V16)</f>
        <v>No</v>
      </c>
      <c r="BK4" s="3" t="str">
        <f>IF('[1]Plantilla General'!X16="","",'[1]Plantilla General'!X16)</f>
        <v/>
      </c>
      <c r="BL4" s="3" t="str">
        <f>IF('[1]Plantilla General'!Y16="","",'[1]Plantilla General'!Y16)</f>
        <v>CCS CORDLESS SYSTEM 2400</v>
      </c>
      <c r="BM4" s="3">
        <f>IF('[1]Plantilla General'!Z16="","",'[1]Plantilla General'!Z16)</f>
        <v>1</v>
      </c>
      <c r="BN4" s="3" t="str">
        <f>IF('[1]Plantilla General'!Q16="","",'[1]Plantilla General'!Q16)</f>
        <v/>
      </c>
    </row>
    <row r="5" spans="1:66" ht="30" x14ac:dyDescent="0.25">
      <c r="A5" s="3" t="str">
        <f>IF('[1]Plantilla General'!B17="Classic  Roman  Shade",'[1]Blind Matrix'!5:5,"")</f>
        <v/>
      </c>
      <c r="B5" s="3"/>
      <c r="C5" s="3"/>
      <c r="D5" s="4" t="str">
        <f>IF(AD5="","",'[1]Plantilla General'!$C$9)</f>
        <v>Retail</v>
      </c>
      <c r="E5" s="4"/>
      <c r="F5" s="5" t="str">
        <f>IF(AD5="","",'[1]Plantilla General'!$C$6)</f>
        <v>Esmeralda</v>
      </c>
      <c r="G5" s="5" t="str">
        <f>IF(AD5="","",'[1]Plantilla General'!$C$7)</f>
        <v>Rodriguez</v>
      </c>
      <c r="H5" s="4"/>
      <c r="I5" s="6"/>
      <c r="J5" s="7"/>
      <c r="K5" s="4"/>
      <c r="L5" s="4"/>
      <c r="M5" s="4"/>
      <c r="N5" s="4"/>
      <c r="O5" s="4"/>
      <c r="P5" s="4"/>
      <c r="Q5" s="8" t="str">
        <f>IF(AD5="","",'[1]Plantilla General'!$C$8)</f>
        <v>PROJECT MANAGER</v>
      </c>
      <c r="R5" s="4"/>
      <c r="S5" s="8" t="str">
        <f>IF(AD5="","",'[1]Plantilla General'!$C$10)</f>
        <v>Orden de Alva</v>
      </c>
      <c r="T5" s="4"/>
      <c r="U5" s="4"/>
      <c r="V5" s="5" t="str">
        <f>IF(AD5="","",'[1]Plantilla General'!$C$5)</f>
        <v>Prueba de Plantilla</v>
      </c>
      <c r="W5" s="4"/>
      <c r="X5" s="4"/>
      <c r="Y5" s="4"/>
      <c r="Z5" s="4"/>
      <c r="AA5" s="4"/>
      <c r="AB5" s="4"/>
      <c r="AC5" s="4"/>
      <c r="AD5" s="4" t="str">
        <f>'[1]Plantilla General'!B17</f>
        <v>Flat Roman  Shade</v>
      </c>
      <c r="AE5" s="3" t="str">
        <f>'[1]Plantilla General'!C17</f>
        <v>EA</v>
      </c>
      <c r="AF5" s="3">
        <f>'[1]Plantilla General'!D17</f>
        <v>1</v>
      </c>
      <c r="AG5" s="3" t="str">
        <f>'[1]Plantilla General'!E17</f>
        <v>ALVA</v>
      </c>
      <c r="AH5" s="3" t="str">
        <f>IF('[1]Plantilla General'!P17="","",'[1]Plantilla General'!P17)</f>
        <v>WIN #4</v>
      </c>
      <c r="AI5" s="3" t="str">
        <f>'[1]Plantilla General'!F17</f>
        <v>BWS Classic Roman Shades</v>
      </c>
      <c r="AJ5" s="3" t="str">
        <f t="shared" si="0"/>
        <v>NA</v>
      </c>
      <c r="AK5" s="3" t="str">
        <f t="shared" si="1"/>
        <v>-</v>
      </c>
      <c r="AL5" s="3"/>
      <c r="AM5" s="3" t="str">
        <f t="shared" si="2"/>
        <v>Si</v>
      </c>
      <c r="AN5" s="3" t="str">
        <f>IF('[1]Plantilla General'!W17="","",'[1]Plantilla General'!W17)</f>
        <v/>
      </c>
      <c r="AO5" s="3" t="str">
        <f>IF('[1]Plantilla General'!I17="","",'[1]Plantilla General'!I17)</f>
        <v>Saigon: Natural</v>
      </c>
      <c r="AP5" s="3">
        <f>IF('[1]Plantilla General'!R17="","",'[1]Plantilla General'!R17)</f>
        <v>110</v>
      </c>
      <c r="AQ5" s="3">
        <f>IF('[1]Plantilla General'!J17="","",INT('[1]Plantilla General'!J17))</f>
        <v>34</v>
      </c>
      <c r="AR5" s="9" t="str">
        <f>IF('[1]Plantilla General'!J17="","",IF('[1]Plantilla General'!J17-AQ5=0,"",'[1]Plantilla General'!J17-AQ5))</f>
        <v/>
      </c>
      <c r="AS5" s="3">
        <f>IF('[1]Plantilla General'!K17="","",INT('[1]Plantilla General'!K17))</f>
        <v>70</v>
      </c>
      <c r="AT5" s="9" t="str">
        <f>IF('[1]Plantilla General'!K17="","",IF('[1]Plantilla General'!K17-AS5=0,"",'[1]Plantilla General'!K17-AS5))</f>
        <v/>
      </c>
      <c r="AU5" s="3" t="str">
        <f>IF('[1]Plantilla General'!L17="Privacy + Interlining","",IF('[1]Plantilla General'!L17="","",'[1]Plantilla General'!L17))</f>
        <v>Privacy</v>
      </c>
      <c r="AV5" s="3" t="str">
        <f t="shared" si="3"/>
        <v>Privacy CAROMAR WHITE 92 in</v>
      </c>
      <c r="AW5" s="3" t="str">
        <f t="shared" si="4"/>
        <v/>
      </c>
      <c r="AX5" s="3" t="str">
        <f>IF('[1]Plantilla General'!M17="","",IF(IFERROR(FIND("Outside",'[1]Plantilla General'!M17),FALSE),"Outside",'[1]Plantilla General'!M17))</f>
        <v>Inside</v>
      </c>
      <c r="AY5" s="3" t="str">
        <f>IF('[1]Plantilla General'!N17="","",IF(IFERROR(FIND("Continuous",'[1]Plantilla General'!N17),FALSE),"CCO",IF(IFERROR(FIND("Motorized",'[1]Plantilla General'!N17),FALSE),"Motorized",IF(IFERROR(FIND("Cordless",'[1]Plantilla General'!N17),FALSE),"Cordless",'[1]Plantilla General'!N17))))</f>
        <v>Cordless</v>
      </c>
      <c r="AZ5" s="3" t="str">
        <f>IF(AY5="CCO",IF('[1]Plantilla General'!O17="N/A","",'[1]Plantilla General'!O17),"")</f>
        <v/>
      </c>
      <c r="BA5" s="3" t="str">
        <f>IF(AY5="CCO",IF(IFERROR(FIND("Silver",'[1]Plantilla General'!N17),FALSE),"Silver",IF(IFERROR(OR(FIND("Brown",'[1]Plantilla General'!N17),FIND("Brass",'[1]Plantilla General'!N17)),FALSE),"Bronze",IF(IFERROR(FIND("White",'[1]Plantilla General'!N17),FALSE),"White",""))),"")</f>
        <v/>
      </c>
      <c r="BB5" s="3" t="str">
        <f>IF(AY5="Motorized",IF('[1]Plantilla General'!O17="N/A","",'[1]Plantilla General'!O17),"")</f>
        <v/>
      </c>
      <c r="BC5" s="3" t="str">
        <f>IF(AY5="Motorized",IF(IFERROR(FIND("Somfy",'[1]Plantilla General'!N17),FALSE),"Somfy Motor",""),"")</f>
        <v/>
      </c>
      <c r="BD5" s="3" t="str">
        <f>IF(AY5="Motorized",IF(IFERROR(FIND(30,'[1]Plantilla General'!N17),FALSE),"Motor Somfy wirefree 30",IF(IFERROR(FIND(40,'[1]Plantilla General'!N17),FALSE),"Motor Somfy wirefree 40","")),"")</f>
        <v/>
      </c>
      <c r="BE5" s="3" t="str">
        <f>IF('[1]Plantilla General'!S17="","",'[1]Plantilla General'!S17)</f>
        <v>Por Detras</v>
      </c>
      <c r="BF5" s="3" t="str">
        <f>IF('[1]Plantilla General'!T17="","",'[1]Plantilla General'!T17)</f>
        <v>No</v>
      </c>
      <c r="BG5" s="10"/>
      <c r="BH5" s="10" t="str">
        <f>IF('[1]Plantilla General'!U17="","",'[1]Plantilla General'!U17)</f>
        <v/>
      </c>
      <c r="BI5" s="3" t="str">
        <f>IF(AD5="","",('[1]Plantilla General'!$C$2))</f>
        <v>Residencial ALVA</v>
      </c>
      <c r="BJ5" s="3" t="str">
        <f>IF('[1]Plantilla General'!V17="","",'[1]Plantilla General'!V17)</f>
        <v>No</v>
      </c>
      <c r="BK5" s="3" t="str">
        <f>IF('[1]Plantilla General'!X17="","",'[1]Plantilla General'!X17)</f>
        <v/>
      </c>
      <c r="BL5" s="3" t="str">
        <f>IF('[1]Plantilla General'!Y17="","",'[1]Plantilla General'!Y17)</f>
        <v>CCS CORDLESS SYSTEM 2400</v>
      </c>
      <c r="BM5" s="3">
        <f>IF('[1]Plantilla General'!Z17="","",'[1]Plantilla General'!Z17)</f>
        <v>1</v>
      </c>
      <c r="BN5" s="3" t="str">
        <f>IF('[1]Plantilla General'!Q17="","",'[1]Plantilla General'!Q17)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BM Import 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Esmeralda Rodríguez</dc:creator>
  <cp:lastModifiedBy>Esmeralda Rodríguez</cp:lastModifiedBy>
  <dcterms:created xsi:type="dcterms:W3CDTF">2025-10-07T19:34:43Z</dcterms:created>
  <dcterms:modified xsi:type="dcterms:W3CDTF">2025-10-07T19:34:44Z</dcterms:modified>
</cp:coreProperties>
</file>