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3376BB51-704E-41A4-A35C-53E6FDC2EBDB}" xr6:coauthVersionLast="47" xr6:coauthVersionMax="47" xr10:uidLastSave="{00000000-0000-0000-0000-000000000000}"/>
  <bookViews>
    <workbookView xWindow="0" yWindow="705" windowWidth="28800" windowHeight="15495" xr2:uid="{00000000-000D-0000-FFFF-FFFF00000000}"/>
  </bookViews>
  <sheets>
    <sheet name="Quote" sheetId="2" r:id="rId1"/>
    <sheet name="Take Down Pricing" sheetId="4" r:id="rId2"/>
    <sheet name="WT Glossary" sheetId="3" r:id="rId3"/>
  </sheets>
  <definedNames>
    <definedName name="_xlnm.Print_Area" localSheetId="0">Quote!$A$1:$K$78</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2" l="1"/>
  <c r="R25" i="2"/>
  <c r="R23" i="2"/>
  <c r="N32" i="2"/>
  <c r="M17" i="4"/>
  <c r="M18" i="4"/>
  <c r="Q18" i="4" s="1"/>
  <c r="M19" i="4"/>
  <c r="Q19" i="4" s="1"/>
  <c r="M20" i="4"/>
  <c r="Q20" i="4" s="1"/>
  <c r="M21" i="4"/>
  <c r="N21" i="4" s="1"/>
  <c r="O21" i="4" s="1"/>
  <c r="M22" i="4"/>
  <c r="M23" i="4"/>
  <c r="M24" i="4"/>
  <c r="M25" i="4"/>
  <c r="M26" i="4"/>
  <c r="M27" i="4"/>
  <c r="Q27" i="4" s="1"/>
  <c r="M28" i="4"/>
  <c r="Q28" i="4" s="1"/>
  <c r="M29" i="4"/>
  <c r="Q29" i="4" s="1"/>
  <c r="M16" i="4"/>
  <c r="Q16" i="4" s="1"/>
  <c r="Q25" i="4"/>
  <c r="Q26" i="4"/>
  <c r="Q22" i="4"/>
  <c r="N17" i="4"/>
  <c r="O17" i="4" s="1"/>
  <c r="Q24" i="4"/>
  <c r="N23" i="4"/>
  <c r="K35" i="4"/>
  <c r="K34" i="4"/>
  <c r="K33" i="4"/>
  <c r="K32" i="4"/>
  <c r="K31" i="4"/>
  <c r="K30" i="4"/>
  <c r="K29" i="4"/>
  <c r="I29" i="4"/>
  <c r="K28" i="4"/>
  <c r="I28" i="4"/>
  <c r="K27" i="4"/>
  <c r="I27" i="4"/>
  <c r="K26" i="4"/>
  <c r="I26" i="4"/>
  <c r="K25" i="4"/>
  <c r="K24" i="4"/>
  <c r="Q23" i="4"/>
  <c r="K23" i="4"/>
  <c r="K22" i="4"/>
  <c r="I22" i="4"/>
  <c r="K21" i="4"/>
  <c r="I21" i="4"/>
  <c r="K20" i="4"/>
  <c r="I20" i="4"/>
  <c r="K19" i="4"/>
  <c r="I19" i="4"/>
  <c r="K18" i="4"/>
  <c r="I18" i="4"/>
  <c r="K17" i="4"/>
  <c r="I17" i="4"/>
  <c r="K16" i="4"/>
  <c r="I16" i="4"/>
  <c r="K32" i="2"/>
  <c r="N28" i="4" l="1"/>
  <c r="O28" i="4" s="1"/>
  <c r="N27" i="4"/>
  <c r="O27" i="4" s="1"/>
  <c r="N26" i="4"/>
  <c r="O26" i="4" s="1"/>
  <c r="N29" i="4"/>
  <c r="O29" i="4" s="1"/>
  <c r="N20" i="4"/>
  <c r="O20" i="4" s="1"/>
  <c r="Q17" i="4"/>
  <c r="Q32" i="4" s="1"/>
  <c r="N18" i="4"/>
  <c r="O18" i="4" s="1"/>
  <c r="Q21" i="4"/>
  <c r="N16" i="4"/>
  <c r="O16" i="4" s="1"/>
  <c r="N19" i="4"/>
  <c r="O19" i="4" s="1"/>
  <c r="N22" i="4"/>
  <c r="O22" i="4" s="1"/>
  <c r="N25" i="4"/>
  <c r="O25" i="4" s="1"/>
  <c r="N24" i="4"/>
  <c r="O24" i="4" s="1"/>
  <c r="K37" i="4"/>
  <c r="O23" i="4"/>
  <c r="O32" i="4" l="1"/>
  <c r="S25" i="2" l="1"/>
  <c r="T25" i="2" s="1"/>
  <c r="S24" i="2"/>
  <c r="T24" i="2" s="1"/>
  <c r="S23" i="2"/>
  <c r="T23" i="2" s="1"/>
  <c r="K29" i="2"/>
  <c r="I29" i="2"/>
  <c r="K28" i="2"/>
  <c r="I28" i="2"/>
  <c r="K27" i="2"/>
  <c r="I27" i="2"/>
  <c r="K26" i="2"/>
  <c r="I26" i="2"/>
  <c r="K22" i="2"/>
  <c r="I22" i="2"/>
  <c r="K21" i="2"/>
  <c r="I21" i="2"/>
  <c r="K20" i="2"/>
  <c r="I20" i="2"/>
  <c r="K19" i="2"/>
  <c r="I19" i="2"/>
  <c r="M25" i="2"/>
  <c r="P25" i="2" s="1"/>
  <c r="M24" i="2"/>
  <c r="P24" i="2" s="1"/>
  <c r="M23" i="2"/>
  <c r="P23" i="2" s="1"/>
  <c r="K25" i="2"/>
  <c r="K24" i="2"/>
  <c r="Q31" i="2" l="1"/>
  <c r="V23" i="2"/>
  <c r="N25" i="2"/>
  <c r="N24" i="2"/>
  <c r="N23" i="2"/>
  <c r="K23" i="2"/>
  <c r="O34" i="2" l="1"/>
  <c r="N34" i="2"/>
  <c r="M34" i="2"/>
  <c r="O33" i="2"/>
  <c r="N33" i="2"/>
  <c r="M33" i="2"/>
  <c r="K31" i="2"/>
  <c r="K34" i="2"/>
  <c r="K33" i="2"/>
  <c r="K30" i="2"/>
  <c r="K18" i="2" l="1"/>
  <c r="I18" i="2"/>
  <c r="K17" i="2"/>
  <c r="I17" i="2"/>
  <c r="K16" i="2"/>
  <c r="K36" i="2" s="1"/>
  <c r="I16" i="2"/>
</calcChain>
</file>

<file path=xl/sharedStrings.xml><?xml version="1.0" encoding="utf-8"?>
<sst xmlns="http://schemas.openxmlformats.org/spreadsheetml/2006/main" count="338" uniqueCount="176">
  <si>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</si>
  <si>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</si>
  <si>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</si>
  <si>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</si>
  <si>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</si>
  <si>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</si>
  <si>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</si>
  <si>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</si>
  <si>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</si>
  <si>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</si>
  <si>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</si>
  <si>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</si>
  <si>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</si>
  <si>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</si>
  <si>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</si>
  <si>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</si>
  <si>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</si>
  <si>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</si>
  <si>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</si>
  <si>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</si>
  <si>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</si>
  <si>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</si>
  <si>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</si>
  <si>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</si>
  <si>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</si>
  <si>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</si>
  <si>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</si>
  <si>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</si>
  <si>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</si>
  <si>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</si>
  <si>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</si>
  <si>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</si>
  <si>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</si>
  <si>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</si>
  <si>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</si>
  <si>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</si>
  <si>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</si>
  <si>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</si>
  <si>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</si>
  <si>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</si>
  <si>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</si>
  <si>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</si>
  <si>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</si>
  <si>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</si>
  <si>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</si>
  <si>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</si>
  <si>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</si>
  <si>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</si>
  <si>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</si>
  <si>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</si>
  <si>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</si>
  <si>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</si>
  <si>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</si>
  <si>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</si>
  <si>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</si>
  <si>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</si>
  <si>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</si>
  <si>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</si>
  <si>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</si>
  <si>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</si>
  <si>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</si>
  <si>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</si>
  <si>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</si>
  <si>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</si>
  <si>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</si>
  <si>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</si>
  <si>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</si>
  <si>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</si>
  <si>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</si>
  <si>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</si>
  <si>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</si>
  <si>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</si>
  <si>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</si>
  <si>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</si>
  <si>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</si>
  <si>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</si>
  <si>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</si>
  <si>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</si>
  <si>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</si>
  <si>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</si>
  <si>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</si>
  <si>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</si>
  <si>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</si>
  <si>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</si>
  <si>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</si>
  <si>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</si>
  <si>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</si>
  <si>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</si>
  <si>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</si>
  <si>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</si>
  <si>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</si>
  <si>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</si>
  <si>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</si>
  <si>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</si>
  <si>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</si>
  <si>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</si>
  <si>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</si>
  <si>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</si>
  <si>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</si>
  <si>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</si>
  <si>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</si>
  <si>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</si>
  <si>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</si>
  <si>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</si>
  <si>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</si>
  <si>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</si>
  <si>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</si>
  <si>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</si>
  <si>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</si>
  <si>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</si>
  <si>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</si>
  <si>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</si>
  <si>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</si>
  <si>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</si>
  <si>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</si>
  <si>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</si>
  <si>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</si>
  <si>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</si>
  <si>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</si>
  <si>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</si>
  <si>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</si>
  <si>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</si>
  <si>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</si>
  <si>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</si>
  <si>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</si>
  <si>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</si>
  <si>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</si>
  <si>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</si>
  <si>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</si>
  <si>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</si>
  <si>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</si>
  <si>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</si>
  <si>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</si>
  <si>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</si>
  <si>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25-162</t>
  </si>
  <si>
    <t>JW Marriott Mall of America</t>
  </si>
  <si>
    <t>Lindsay Cejka</t>
  </si>
  <si>
    <t>lcejka@carrolladams.com</t>
  </si>
  <si>
    <t>Carroll Adams</t>
  </si>
  <si>
    <t>Custom 120% Ripplefold Sheer Drapery, Unlined, Stnd Hems, Center  Draw</t>
  </si>
  <si>
    <t xml:space="preserve">COM:  Camengo Baltique Craie                                                       120" Goods, No Repeat </t>
  </si>
  <si>
    <t>Bloomington, MN</t>
  </si>
  <si>
    <t>***Existing hardware specified to remain and be re-used. Our estimate does not include any new hardware or components. If needed, surcharges will apply.</t>
  </si>
  <si>
    <t>Measure Fee / Per Day</t>
  </si>
  <si>
    <t>Measure Travel Charge / Per Trip (Mileage, Time, &amp; Per Diem)</t>
  </si>
  <si>
    <t>Installation Travel Charge / Per Trip (Mileage, Time, &amp; Per Diem)</t>
  </si>
  <si>
    <t>Scissor Lift Rental Fee</t>
  </si>
  <si>
    <t>For Treatments over 11' AFF</t>
  </si>
  <si>
    <t>Budgeting Finnish Line in S Range WI</t>
  </si>
  <si>
    <t>Cedar &amp; Stone Lobby 12</t>
  </si>
  <si>
    <t>Private Dining Lobby 13</t>
  </si>
  <si>
    <t>Custom Single Architrac Traverse Hardware, Ceiling Mount, Cord Draw</t>
  </si>
  <si>
    <t>***REV1:  Added new hardware/cords for recently measured areas.</t>
  </si>
  <si>
    <t>Cedar &amp; Stone Lobby 10 &amp; 11</t>
  </si>
  <si>
    <t>White</t>
  </si>
  <si>
    <t>New Hardware</t>
  </si>
  <si>
    <t>Adding $75 each to cover shipping to RWP</t>
  </si>
  <si>
    <t>Lobby 1 Check-In</t>
  </si>
  <si>
    <t>Lobby 2 Check-In</t>
  </si>
  <si>
    <t>Lobby 4 Check-In</t>
  </si>
  <si>
    <t>Lobby 3 Check-In</t>
  </si>
  <si>
    <t>Lobby 5 Check-In</t>
  </si>
  <si>
    <t>Lobby 6 Check-In</t>
  </si>
  <si>
    <t>Lobby 7 Check-In</t>
  </si>
  <si>
    <t>Lobby 14 2nd Floor</t>
  </si>
  <si>
    <t>Lobby 15 2nd Floor</t>
  </si>
  <si>
    <t>Lobby 16 2nd Floor</t>
  </si>
  <si>
    <t>Lobby 17 2nd Floor</t>
  </si>
  <si>
    <t>New Hardware for Existing Drapery</t>
  </si>
  <si>
    <t>Install</t>
  </si>
  <si>
    <t>New Drapery</t>
  </si>
  <si>
    <t xml:space="preserve">***REV2: revised scope post field measure to include new drapery for existing hardware at location 1-7 and 14-17 and new cord draw hardware for existing treatments at locations 10-13. </t>
  </si>
  <si>
    <r>
      <t xml:space="preserve">Installation Fee </t>
    </r>
    <r>
      <rPr>
        <sz val="10"/>
        <color rgb="FFFF0000"/>
        <rFont val="Arial"/>
        <family val="2"/>
      </rPr>
      <t>for above New Products</t>
    </r>
  </si>
  <si>
    <t>Take Down Fee to Remove of Existing Drapery at 1-7 &amp; 14-17 and Remove Existing Hardware at 10-13</t>
  </si>
  <si>
    <t>***Includes On Site Disposal. Off Site Disposal Will Incur Surcharge***</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</si>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</sst>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
      <sz val="9"/>
      <color rgb="FFFF0000"/>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4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21"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 fillId="0" borderId="0" xfId="0" applyFont="1" applyAlignment="1">
      <alignment wrapText="1"/>
    </xf>
    <xf numFmtId="44" fontId="1" fillId="0" borderId="0" xfId="1" applyFont="1" applyFill="1" applyBorder="1"/>
    <xf numFmtId="44" fontId="5" fillId="0" borderId="0" xfId="0" applyNumberFormat="1" applyFont="1"/>
    <xf numFmtId="44" fontId="36" fillId="0" borderId="0" xfId="0" applyNumberFormat="1" applyFont="1"/>
    <xf numFmtId="164" fontId="1" fillId="0" borderId="2" xfId="1" applyNumberFormat="1" applyFont="1" applyFill="1" applyBorder="1" applyAlignment="1">
      <alignment horizontal="center"/>
    </xf>
    <xf numFmtId="6" fontId="30" fillId="0" borderId="0" xfId="0" applyNumberFormat="1" applyFont="1" applyAlignment="1">
      <alignment horizontal="left"/>
    </xf>
    <xf numFmtId="44" fontId="4" fillId="0" borderId="0" xfId="1" applyFont="1" applyFill="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2" xfId="0" applyFont="1" applyBorder="1" applyAlignment="1">
      <alignment horizontal="center" wrapText="1"/>
    </xf>
    <xf numFmtId="0" fontId="30" fillId="0" borderId="2" xfId="0" applyFont="1" applyBorder="1" applyAlignment="1">
      <alignment horizontal="center" wrapText="1"/>
    </xf>
    <xf numFmtId="0" fontId="19" fillId="0" borderId="6" xfId="0" applyFont="1" applyBorder="1" applyAlignment="1">
      <alignment horizontal="left"/>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30" fillId="0" borderId="22" xfId="0" applyFont="1" applyBorder="1" applyAlignment="1">
      <alignment horizontal="center" wrapText="1"/>
    </xf>
    <xf numFmtId="0" fontId="30" fillId="0" borderId="22" xfId="0" applyFont="1" applyBorder="1" applyAlignment="1">
      <alignment horizontal="center"/>
    </xf>
    <xf numFmtId="164" fontId="30" fillId="0" borderId="22" xfId="1" applyNumberFormat="1" applyFont="1" applyFill="1" applyBorder="1" applyAlignment="1">
      <alignment horizontal="center"/>
    </xf>
    <xf numFmtId="0" fontId="30" fillId="0" borderId="1" xfId="0" applyFont="1" applyBorder="1" applyAlignment="1">
      <alignment horizontal="center" wrapText="1"/>
    </xf>
    <xf numFmtId="0" fontId="1" fillId="0" borderId="2" xfId="0" applyFont="1" applyBorder="1" applyAlignment="1">
      <alignment horizontal="center"/>
    </xf>
    <xf numFmtId="164" fontId="30" fillId="0" borderId="22" xfId="1" applyNumberFormat="1" applyFont="1" applyFill="1" applyBorder="1"/>
    <xf numFmtId="164" fontId="1" fillId="0" borderId="2" xfId="1" applyNumberFormat="1" applyFont="1" applyFill="1" applyBorder="1"/>
    <xf numFmtId="0" fontId="38" fillId="0" borderId="0" xfId="0" applyFont="1" applyAlignment="1">
      <alignment horizontal="left"/>
    </xf>
    <xf numFmtId="44" fontId="38" fillId="4" borderId="0" xfId="1" applyFont="1" applyFill="1"/>
    <xf numFmtId="44" fontId="4" fillId="0" borderId="0" xfId="1" applyFont="1"/>
    <xf numFmtId="0" fontId="30" fillId="0" borderId="1" xfId="0" applyFont="1" applyBorder="1" applyAlignment="1">
      <alignment horizontal="center"/>
    </xf>
    <xf numFmtId="0" fontId="30" fillId="0" borderId="2" xfId="0" applyFont="1" applyBorder="1" applyAlignment="1">
      <alignment horizontal="center"/>
    </xf>
    <xf numFmtId="0" fontId="39" fillId="0" borderId="22" xfId="0" applyFont="1" applyBorder="1" applyAlignment="1">
      <alignment horizontal="center" wrapText="1"/>
    </xf>
    <xf numFmtId="0" fontId="39" fillId="0" borderId="1" xfId="0" applyFont="1" applyBorder="1" applyAlignment="1">
      <alignment horizontal="center" wrapText="1"/>
    </xf>
    <xf numFmtId="44" fontId="38" fillId="0" borderId="0" xfId="1" applyFont="1"/>
    <xf numFmtId="44" fontId="38" fillId="0" borderId="0" xfId="0" applyNumberFormat="1" applyFont="1"/>
    <xf numFmtId="164" fontId="30" fillId="0" borderId="1" xfId="1" applyNumberFormat="1" applyFont="1" applyFill="1" applyBorder="1" applyAlignment="1">
      <alignment horizontal="center"/>
    </xf>
    <xf numFmtId="164" fontId="30" fillId="0" borderId="1" xfId="1" applyNumberFormat="1" applyFont="1" applyFill="1" applyBorder="1"/>
    <xf numFmtId="164" fontId="30" fillId="0" borderId="2" xfId="1" applyNumberFormat="1" applyFont="1" applyFill="1" applyBorder="1" applyAlignment="1">
      <alignment horizontal="center"/>
    </xf>
    <xf numFmtId="164" fontId="30" fillId="0" borderId="2" xfId="1" applyNumberFormat="1" applyFont="1" applyFill="1" applyBorder="1"/>
    <xf numFmtId="44" fontId="30" fillId="0" borderId="0" xfId="1" applyFont="1" applyFill="1" applyBorder="1"/>
    <xf numFmtId="0" fontId="38" fillId="0" borderId="0" xfId="0" applyFont="1"/>
    <xf numFmtId="6" fontId="38" fillId="0" borderId="0" xfId="0" applyNumberFormat="1" applyFont="1"/>
    <xf numFmtId="44" fontId="40" fillId="0" borderId="0" xfId="0" applyNumberFormat="1" applyFont="1"/>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0" fontId="29" fillId="0" borderId="0" xfId="0" applyFont="1" applyAlignment="1">
      <alignment horizontal="left" wrapText="1"/>
    </xf>
    <xf numFmtId="0" fontId="0" fillId="0" borderId="0" xfId="0" applyAlignment="1">
      <alignment wrapText="1"/>
    </xf>
    <xf numFmtId="165" fontId="2" fillId="0" borderId="10" xfId="0" applyNumberFormat="1" applyFont="1" applyBorder="1" applyAlignment="1">
      <alignment horizontal="left" wrapText="1"/>
    </xf>
    <xf numFmtId="0" fontId="0" fillId="0" borderId="10" xfId="0" applyBorder="1" applyAlignment="1">
      <alignment wrapText="1"/>
    </xf>
    <xf numFmtId="0" fontId="37"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1" fillId="0" borderId="2" xfId="0" applyFont="1" applyBorder="1" applyAlignment="1">
      <alignment horizontal="center"/>
    </xf>
    <xf numFmtId="0" fontId="0" fillId="0" borderId="2" xfId="0" applyBorder="1" applyAlignment="1">
      <alignment horizontal="center"/>
    </xf>
    <xf numFmtId="0" fontId="30" fillId="0" borderId="2" xfId="0" applyFont="1" applyBorder="1" applyAlignment="1">
      <alignment horizontal="center"/>
    </xf>
    <xf numFmtId="0" fontId="30" fillId="0" borderId="22" xfId="0" applyFont="1" applyFill="1" applyBorder="1" applyAlignment="1">
      <alignment horizontal="center"/>
    </xf>
    <xf numFmtId="0" fontId="30" fillId="0" borderId="22" xfId="0" applyFont="1" applyFill="1" applyBorder="1" applyAlignment="1">
      <alignment horizontal="center" wrapText="1"/>
    </xf>
    <xf numFmtId="0" fontId="39" fillId="0" borderId="1" xfId="0" applyFont="1" applyFill="1" applyBorder="1" applyAlignment="1">
      <alignment horizontal="center" wrapText="1"/>
    </xf>
    <xf numFmtId="0" fontId="39" fillId="0" borderId="22" xfId="0" applyFont="1" applyFill="1" applyBorder="1" applyAlignment="1">
      <alignment horizontal="center" wrapText="1"/>
    </xf>
    <xf numFmtId="0" fontId="30" fillId="0" borderId="2" xfId="0" applyFont="1" applyFill="1" applyBorder="1" applyAlignment="1">
      <alignment horizontal="center"/>
    </xf>
    <xf numFmtId="0" fontId="30" fillId="0" borderId="2" xfId="0" applyFont="1" applyFill="1" applyBorder="1" applyAlignment="1">
      <alignment horizontal="center" wrapText="1"/>
    </xf>
    <xf numFmtId="0" fontId="1" fillId="0" borderId="2" xfId="0" applyFont="1" applyFill="1" applyBorder="1" applyAlignment="1">
      <alignment horizontal="center" wrapText="1"/>
    </xf>
    <xf numFmtId="0" fontId="1" fillId="0" borderId="22" xfId="0" applyFont="1" applyFill="1" applyBorder="1" applyAlignment="1">
      <alignment horizontal="center"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2911804</xdr:colOff>
      <xdr:row>0</xdr:row>
      <xdr:rowOff>0</xdr:rowOff>
    </xdr:from>
    <xdr:to>
      <xdr:col>11</xdr:col>
      <xdr:colOff>65405</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8204" y="0"/>
          <a:ext cx="3719501" cy="666508"/>
        </a:xfrm>
        <a:prstGeom prst="rect">
          <a:avLst/>
        </a:prstGeom>
      </xdr:spPr>
    </xdr:pic>
    <xdr:clientData/>
  </xdr:twoCellAnchor>
  <xdr:twoCellAnchor editAs="oneCell">
    <xdr:from>
      <xdr:col>7</xdr:col>
      <xdr:colOff>76200</xdr:colOff>
      <xdr:row>3</xdr:row>
      <xdr:rowOff>57150</xdr:rowOff>
    </xdr:from>
    <xdr:to>
      <xdr:col>7</xdr:col>
      <xdr:colOff>784094</xdr:colOff>
      <xdr:row>6</xdr:row>
      <xdr:rowOff>172810</xdr:rowOff>
    </xdr:to>
    <xdr:pic>
      <xdr:nvPicPr>
        <xdr:cNvPr id="2" name="Picture 1">
          <a:extLst>
            <a:ext uri="{FF2B5EF4-FFF2-40B4-BE49-F238E27FC236}">
              <a16:creationId xmlns:a16="http://schemas.microsoft.com/office/drawing/2014/main" id="{18126C3A-5670-41FA-A2B0-3B97FB35DB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9800" y="800100"/>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244929</xdr:colOff>
      <xdr:row>4</xdr:row>
      <xdr:rowOff>0</xdr:rowOff>
    </xdr:from>
    <xdr:to>
      <xdr:col>9</xdr:col>
      <xdr:colOff>600529</xdr:colOff>
      <xdr:row>6</xdr:row>
      <xdr:rowOff>106589</xdr:rowOff>
    </xdr:to>
    <xdr:pic>
      <xdr:nvPicPr>
        <xdr:cNvPr id="3" name="Picture 1">
          <a:extLst>
            <a:ext uri="{FF2B5EF4-FFF2-40B4-BE49-F238E27FC236}">
              <a16:creationId xmlns:a16="http://schemas.microsoft.com/office/drawing/2014/main" id="{9B6EAD61-F0C5-4B01-AD26-B2DC7D1187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6729" y="990600"/>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174172</xdr:colOff>
      <xdr:row>3</xdr:row>
      <xdr:rowOff>84364</xdr:rowOff>
    </xdr:from>
    <xdr:to>
      <xdr:col>10</xdr:col>
      <xdr:colOff>983063</xdr:colOff>
      <xdr:row>6</xdr:row>
      <xdr:rowOff>227239</xdr:rowOff>
    </xdr:to>
    <xdr:pic>
      <xdr:nvPicPr>
        <xdr:cNvPr id="5" name="Picture 2">
          <a:extLst>
            <a:ext uri="{FF2B5EF4-FFF2-40B4-BE49-F238E27FC236}">
              <a16:creationId xmlns:a16="http://schemas.microsoft.com/office/drawing/2014/main" id="{4941091F-07B1-4078-A7B2-B5B523B31F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2372" y="827314"/>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2911804</xdr:colOff>
      <xdr:row>0</xdr:row>
      <xdr:rowOff>0</xdr:rowOff>
    </xdr:from>
    <xdr:to>
      <xdr:col>10</xdr:col>
      <xdr:colOff>998855</xdr:colOff>
      <xdr:row>3</xdr:row>
      <xdr:rowOff>75958</xdr:rowOff>
    </xdr:to>
    <xdr:pic>
      <xdr:nvPicPr>
        <xdr:cNvPr id="2" name="Picture 1">
          <a:extLst>
            <a:ext uri="{FF2B5EF4-FFF2-40B4-BE49-F238E27FC236}">
              <a16:creationId xmlns:a16="http://schemas.microsoft.com/office/drawing/2014/main" id="{7C333FAD-9C10-463C-BDDF-89057B2E9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5029" y="0"/>
          <a:ext cx="3716326" cy="666508"/>
        </a:xfrm>
        <a:prstGeom prst="rect">
          <a:avLst/>
        </a:prstGeom>
      </xdr:spPr>
    </xdr:pic>
    <xdr:clientData/>
  </xdr:twoCellAnchor>
  <xdr:twoCellAnchor editAs="oneCell">
    <xdr:from>
      <xdr:col>7</xdr:col>
      <xdr:colOff>76200</xdr:colOff>
      <xdr:row>3</xdr:row>
      <xdr:rowOff>57150</xdr:rowOff>
    </xdr:from>
    <xdr:to>
      <xdr:col>7</xdr:col>
      <xdr:colOff>765044</xdr:colOff>
      <xdr:row>7</xdr:row>
      <xdr:rowOff>144235</xdr:rowOff>
    </xdr:to>
    <xdr:pic>
      <xdr:nvPicPr>
        <xdr:cNvPr id="3" name="Picture 2">
          <a:extLst>
            <a:ext uri="{FF2B5EF4-FFF2-40B4-BE49-F238E27FC236}">
              <a16:creationId xmlns:a16="http://schemas.microsoft.com/office/drawing/2014/main" id="{47964951-E08D-4962-8523-CD04F64D63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9800" y="800100"/>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244929</xdr:colOff>
      <xdr:row>4</xdr:row>
      <xdr:rowOff>0</xdr:rowOff>
    </xdr:from>
    <xdr:to>
      <xdr:col>9</xdr:col>
      <xdr:colOff>600529</xdr:colOff>
      <xdr:row>6</xdr:row>
      <xdr:rowOff>106589</xdr:rowOff>
    </xdr:to>
    <xdr:pic>
      <xdr:nvPicPr>
        <xdr:cNvPr id="4" name="Picture 1">
          <a:extLst>
            <a:ext uri="{FF2B5EF4-FFF2-40B4-BE49-F238E27FC236}">
              <a16:creationId xmlns:a16="http://schemas.microsoft.com/office/drawing/2014/main" id="{4D655164-732D-4623-AE2A-5467755D8F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6729" y="990600"/>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174172</xdr:colOff>
      <xdr:row>3</xdr:row>
      <xdr:rowOff>84364</xdr:rowOff>
    </xdr:from>
    <xdr:to>
      <xdr:col>10</xdr:col>
      <xdr:colOff>964013</xdr:colOff>
      <xdr:row>7</xdr:row>
      <xdr:rowOff>198664</xdr:rowOff>
    </xdr:to>
    <xdr:pic>
      <xdr:nvPicPr>
        <xdr:cNvPr id="5" name="Picture 2">
          <a:extLst>
            <a:ext uri="{FF2B5EF4-FFF2-40B4-BE49-F238E27FC236}">
              <a16:creationId xmlns:a16="http://schemas.microsoft.com/office/drawing/2014/main" id="{CA908DF1-8C33-414D-9D08-E66413CD69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2372" y="827314"/>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moore@readwindow.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V250"/>
  <sheetViews>
    <sheetView tabSelected="1" topLeftCell="A22" zoomScaleNormal="100" zoomScaleSheetLayoutView="100" workbookViewId="0">
      <selection activeCell="O30" sqref="O30"/>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0" bestFit="1" customWidth="1"/>
    <col min="17" max="17" width="10" bestFit="1" customWidth="1"/>
    <col min="19" max="20" width="12.7109375" customWidth="1"/>
  </cols>
  <sheetData>
    <row r="1" spans="1:14" ht="20.100000000000001" customHeight="1" x14ac:dyDescent="0.3">
      <c r="A1" s="12" t="s">
        <v>132</v>
      </c>
      <c r="B1" s="117">
        <v>45960</v>
      </c>
      <c r="C1" s="118"/>
      <c r="D1" s="118"/>
      <c r="E1" s="118"/>
      <c r="F1" s="50" t="s">
        <v>42</v>
      </c>
      <c r="G1" s="66" t="s">
        <v>134</v>
      </c>
      <c r="H1"/>
    </row>
    <row r="2" spans="1:14" ht="20.100000000000001" customHeight="1" x14ac:dyDescent="0.3">
      <c r="A2" s="10" t="s">
        <v>45</v>
      </c>
      <c r="B2" s="12"/>
      <c r="C2" s="12"/>
      <c r="D2" s="11"/>
      <c r="E2" s="11"/>
      <c r="F2" s="50"/>
      <c r="G2" s="67"/>
      <c r="H2" s="11"/>
    </row>
    <row r="3" spans="1:14" s="21" customFormat="1" ht="20.100000000000001" customHeight="1" x14ac:dyDescent="0.3">
      <c r="A3" s="10" t="s">
        <v>21</v>
      </c>
      <c r="B3" s="11"/>
      <c r="C3" s="10"/>
      <c r="D3" s="11"/>
      <c r="E3" s="50"/>
      <c r="F3" s="50" t="s">
        <v>2</v>
      </c>
      <c r="G3" s="66" t="s">
        <v>135</v>
      </c>
      <c r="H3" s="19"/>
      <c r="I3" s="20"/>
      <c r="J3" s="20"/>
    </row>
    <row r="4" spans="1:14" s="21" customFormat="1" ht="20.100000000000001" customHeight="1" x14ac:dyDescent="0.3">
      <c r="A4" s="10" t="s">
        <v>22</v>
      </c>
      <c r="B4" s="11"/>
      <c r="C4" s="11"/>
      <c r="D4" s="11"/>
      <c r="E4" s="53"/>
      <c r="F4" s="53"/>
      <c r="G4" s="66" t="s">
        <v>141</v>
      </c>
      <c r="H4" s="19"/>
      <c r="I4" s="20"/>
      <c r="J4" s="20"/>
    </row>
    <row r="5" spans="1:14" s="21" customFormat="1" ht="10.15" customHeight="1" x14ac:dyDescent="0.3">
      <c r="A5" s="10"/>
      <c r="B5" s="11"/>
      <c r="C5" s="11"/>
      <c r="D5" s="11"/>
      <c r="E5" s="53"/>
      <c r="H5" s="19"/>
      <c r="I5" s="20"/>
      <c r="J5" s="20"/>
    </row>
    <row r="6" spans="1:14" s="21" customFormat="1" ht="20.100000000000001" customHeight="1" x14ac:dyDescent="0.3">
      <c r="B6" s="20"/>
      <c r="C6" s="20"/>
      <c r="D6" s="20"/>
      <c r="E6" s="20"/>
      <c r="F6" s="50" t="s">
        <v>115</v>
      </c>
      <c r="G6" s="66" t="s">
        <v>138</v>
      </c>
      <c r="H6" s="19"/>
      <c r="I6" s="20"/>
      <c r="J6" s="20"/>
    </row>
    <row r="7" spans="1:14" s="21" customFormat="1" ht="20.100000000000001" customHeight="1" x14ac:dyDescent="0.3">
      <c r="A7" s="20"/>
      <c r="B7" s="20"/>
      <c r="C7" s="20"/>
      <c r="D7" s="20"/>
      <c r="E7" s="50"/>
      <c r="F7" s="50" t="s">
        <v>41</v>
      </c>
      <c r="G7" s="68" t="s">
        <v>136</v>
      </c>
      <c r="H7" s="20"/>
      <c r="I7" s="20"/>
      <c r="J7" s="20"/>
    </row>
    <row r="8" spans="1:14" ht="20.100000000000001" customHeight="1" x14ac:dyDescent="0.3">
      <c r="A8" s="10"/>
      <c r="D8" s="13"/>
      <c r="E8" s="50"/>
      <c r="F8" s="50"/>
      <c r="G8" s="69" t="s">
        <v>137</v>
      </c>
      <c r="H8" s="1"/>
    </row>
    <row r="9" spans="1:14" ht="10.15" customHeight="1" x14ac:dyDescent="0.25">
      <c r="A9" s="10"/>
      <c r="D9" s="13"/>
      <c r="E9" s="13"/>
      <c r="F9" s="65"/>
      <c r="G9" s="68"/>
      <c r="H9" s="1"/>
    </row>
    <row r="10" spans="1:14" s="21" customFormat="1" ht="20.100000000000001" customHeight="1" x14ac:dyDescent="0.3">
      <c r="A10" s="20"/>
      <c r="B10" s="20"/>
      <c r="C10" s="20"/>
      <c r="D10" s="20"/>
      <c r="E10" s="50"/>
      <c r="F10" s="50" t="s">
        <v>12</v>
      </c>
      <c r="G10" s="68" t="s">
        <v>27</v>
      </c>
      <c r="H10" s="20"/>
      <c r="I10" s="20"/>
      <c r="J10" s="20"/>
    </row>
    <row r="11" spans="1:14" ht="20.100000000000001" customHeight="1" x14ac:dyDescent="0.25">
      <c r="A11" s="10"/>
      <c r="D11" s="13"/>
      <c r="E11" s="50"/>
      <c r="F11"/>
      <c r="G11" s="68" t="s">
        <v>28</v>
      </c>
      <c r="H11" s="127" t="s">
        <v>116</v>
      </c>
      <c r="I11" s="127"/>
      <c r="M11" s="70" t="s">
        <v>117</v>
      </c>
    </row>
    <row r="12" spans="1:14" ht="20.100000000000001" customHeight="1" x14ac:dyDescent="0.3">
      <c r="A12" s="10"/>
      <c r="D12" s="13"/>
      <c r="E12" s="50"/>
      <c r="F12"/>
      <c r="G12" s="69" t="s">
        <v>29</v>
      </c>
      <c r="H12" s="128">
        <v>55425</v>
      </c>
      <c r="I12" s="128"/>
    </row>
    <row r="13" spans="1:14" ht="15" customHeight="1" x14ac:dyDescent="0.35">
      <c r="A13" s="14"/>
      <c r="B13" s="14"/>
      <c r="C13" s="14"/>
      <c r="D13" s="11"/>
      <c r="E13" s="11"/>
      <c r="F13" s="20"/>
      <c r="G13" s="30"/>
      <c r="N13" s="15" t="s">
        <v>34</v>
      </c>
    </row>
    <row r="14" spans="1:14" s="16" customFormat="1" ht="14.45" customHeight="1" x14ac:dyDescent="0.2">
      <c r="A14" s="26"/>
      <c r="B14" s="26"/>
      <c r="C14" s="51"/>
      <c r="D14" s="129" t="s">
        <v>43</v>
      </c>
      <c r="E14" s="130"/>
      <c r="F14" s="52"/>
      <c r="G14" s="26" t="s">
        <v>13</v>
      </c>
      <c r="H14" s="26" t="s">
        <v>14</v>
      </c>
      <c r="I14" s="26" t="s">
        <v>15</v>
      </c>
      <c r="J14" s="27" t="s">
        <v>16</v>
      </c>
      <c r="K14" s="27" t="s">
        <v>16</v>
      </c>
      <c r="L14" s="15"/>
      <c r="M14" s="15" t="s">
        <v>31</v>
      </c>
      <c r="N14" s="15" t="s">
        <v>33</v>
      </c>
    </row>
    <row r="15" spans="1:14" s="16" customFormat="1" ht="24.95" customHeight="1" thickBot="1" x14ac:dyDescent="0.25">
      <c r="A15" s="28" t="s">
        <v>0</v>
      </c>
      <c r="B15" s="28" t="s">
        <v>3</v>
      </c>
      <c r="C15" s="28" t="s">
        <v>35</v>
      </c>
      <c r="D15" s="64" t="s">
        <v>113</v>
      </c>
      <c r="E15" s="64" t="s">
        <v>114</v>
      </c>
      <c r="F15" s="29" t="s">
        <v>1</v>
      </c>
      <c r="G15" s="28" t="s">
        <v>17</v>
      </c>
      <c r="H15" s="28" t="s">
        <v>15</v>
      </c>
      <c r="I15" s="28" t="s">
        <v>18</v>
      </c>
      <c r="J15" s="28" t="s">
        <v>19</v>
      </c>
      <c r="K15" s="28" t="s">
        <v>18</v>
      </c>
      <c r="L15" s="15"/>
      <c r="M15" s="15" t="s">
        <v>32</v>
      </c>
      <c r="N15" s="45">
        <v>0.5</v>
      </c>
    </row>
    <row r="16" spans="1:14" s="8" customFormat="1" ht="40.15" customHeight="1" thickTop="1" x14ac:dyDescent="0.2">
      <c r="A16" s="96">
        <v>1</v>
      </c>
      <c r="B16" s="89" t="s">
        <v>157</v>
      </c>
      <c r="C16" s="96"/>
      <c r="D16" s="96">
        <v>122.75</v>
      </c>
      <c r="E16" s="96">
        <v>140.5</v>
      </c>
      <c r="F16" s="79" t="s">
        <v>139</v>
      </c>
      <c r="G16" s="78" t="s">
        <v>140</v>
      </c>
      <c r="H16" s="96">
        <v>13.75</v>
      </c>
      <c r="I16" s="96">
        <f t="shared" ref="I16:I22" si="0">H16*A16</f>
        <v>13.75</v>
      </c>
      <c r="J16" s="102">
        <v>339</v>
      </c>
      <c r="K16" s="103">
        <f t="shared" ref="K16" si="1">J16*A16</f>
        <v>339</v>
      </c>
      <c r="L16" s="72"/>
    </row>
    <row r="17" spans="1:22" s="8" customFormat="1" ht="40.15" customHeight="1" x14ac:dyDescent="0.2">
      <c r="A17" s="96">
        <v>1</v>
      </c>
      <c r="B17" s="89" t="s">
        <v>158</v>
      </c>
      <c r="C17" s="96"/>
      <c r="D17" s="96">
        <v>130</v>
      </c>
      <c r="E17" s="96">
        <v>140.625</v>
      </c>
      <c r="F17" s="79" t="s">
        <v>139</v>
      </c>
      <c r="G17" s="78" t="s">
        <v>140</v>
      </c>
      <c r="H17" s="96">
        <v>13.75</v>
      </c>
      <c r="I17" s="96">
        <f t="shared" si="0"/>
        <v>13.75</v>
      </c>
      <c r="J17" s="102">
        <v>452</v>
      </c>
      <c r="K17" s="103">
        <f t="shared" ref="K17" si="2">J17*A17</f>
        <v>452</v>
      </c>
      <c r="L17" s="72"/>
    </row>
    <row r="18" spans="1:22" s="8" customFormat="1" ht="40.15" customHeight="1" x14ac:dyDescent="0.2">
      <c r="A18" s="97">
        <v>1</v>
      </c>
      <c r="B18" s="81" t="s">
        <v>160</v>
      </c>
      <c r="C18" s="97"/>
      <c r="D18" s="97">
        <v>80</v>
      </c>
      <c r="E18" s="97">
        <v>140.625</v>
      </c>
      <c r="F18" s="79" t="s">
        <v>139</v>
      </c>
      <c r="G18" s="79" t="s">
        <v>140</v>
      </c>
      <c r="H18" s="97">
        <v>9.25</v>
      </c>
      <c r="I18" s="97">
        <f t="shared" si="0"/>
        <v>9.25</v>
      </c>
      <c r="J18" s="104">
        <v>339</v>
      </c>
      <c r="K18" s="105">
        <f t="shared" ref="K18:K34" si="3">J18*A18</f>
        <v>339</v>
      </c>
      <c r="L18" s="72"/>
      <c r="P18" s="16"/>
      <c r="Q18" s="93"/>
    </row>
    <row r="19" spans="1:22" s="8" customFormat="1" ht="40.15" customHeight="1" x14ac:dyDescent="0.2">
      <c r="A19" s="97">
        <v>1</v>
      </c>
      <c r="B19" s="81" t="s">
        <v>159</v>
      </c>
      <c r="C19" s="97"/>
      <c r="D19" s="97">
        <v>92</v>
      </c>
      <c r="E19" s="97">
        <v>204.125</v>
      </c>
      <c r="F19" s="79" t="s">
        <v>139</v>
      </c>
      <c r="G19" s="79" t="s">
        <v>140</v>
      </c>
      <c r="H19" s="97">
        <v>19.25</v>
      </c>
      <c r="I19" s="97">
        <f t="shared" si="0"/>
        <v>19.25</v>
      </c>
      <c r="J19" s="104">
        <v>339</v>
      </c>
      <c r="K19" s="105">
        <f>J19*A19</f>
        <v>339</v>
      </c>
      <c r="L19" s="72"/>
    </row>
    <row r="20" spans="1:22" s="8" customFormat="1" ht="40.15" customHeight="1" x14ac:dyDescent="0.2">
      <c r="A20" s="97">
        <v>1</v>
      </c>
      <c r="B20" s="81" t="s">
        <v>161</v>
      </c>
      <c r="C20" s="97"/>
      <c r="D20" s="97">
        <v>173.75</v>
      </c>
      <c r="E20" s="97">
        <v>204.375</v>
      </c>
      <c r="F20" s="79" t="s">
        <v>139</v>
      </c>
      <c r="G20" s="79" t="s">
        <v>140</v>
      </c>
      <c r="H20" s="97">
        <v>25.75</v>
      </c>
      <c r="I20" s="97">
        <f t="shared" si="0"/>
        <v>25.75</v>
      </c>
      <c r="J20" s="104">
        <v>819</v>
      </c>
      <c r="K20" s="105">
        <f>J20*A20</f>
        <v>819</v>
      </c>
      <c r="L20" s="72"/>
    </row>
    <row r="21" spans="1:22" s="8" customFormat="1" ht="40.15" customHeight="1" x14ac:dyDescent="0.2">
      <c r="A21" s="87">
        <v>1</v>
      </c>
      <c r="B21" s="89" t="s">
        <v>162</v>
      </c>
      <c r="C21" s="87"/>
      <c r="D21" s="87">
        <v>132.75</v>
      </c>
      <c r="E21" s="87">
        <v>204.375</v>
      </c>
      <c r="F21" s="79" t="s">
        <v>139</v>
      </c>
      <c r="G21" s="80" t="s">
        <v>140</v>
      </c>
      <c r="H21" s="87">
        <v>19.25</v>
      </c>
      <c r="I21" s="87">
        <f t="shared" si="0"/>
        <v>19.25</v>
      </c>
      <c r="J21" s="88">
        <v>452</v>
      </c>
      <c r="K21" s="91">
        <f>J21*A21</f>
        <v>452</v>
      </c>
      <c r="L21" s="72"/>
      <c r="P21" s="16"/>
      <c r="Q21" s="93"/>
      <c r="R21" s="8" t="s">
        <v>169</v>
      </c>
      <c r="S21" s="93"/>
    </row>
    <row r="22" spans="1:22" s="8" customFormat="1" ht="40.15" customHeight="1" x14ac:dyDescent="0.2">
      <c r="A22" s="87">
        <v>1</v>
      </c>
      <c r="B22" s="89" t="s">
        <v>163</v>
      </c>
      <c r="C22" s="87"/>
      <c r="D22" s="87">
        <v>297.25</v>
      </c>
      <c r="E22" s="87">
        <v>204.375</v>
      </c>
      <c r="F22" s="79" t="s">
        <v>139</v>
      </c>
      <c r="G22" s="80" t="s">
        <v>140</v>
      </c>
      <c r="H22" s="87">
        <v>38.5</v>
      </c>
      <c r="I22" s="87">
        <f t="shared" si="0"/>
        <v>38.5</v>
      </c>
      <c r="J22" s="88">
        <v>1146</v>
      </c>
      <c r="K22" s="91">
        <f>J22*A22</f>
        <v>1146</v>
      </c>
      <c r="L22" s="72"/>
      <c r="M22" s="93" t="s">
        <v>156</v>
      </c>
      <c r="P22" s="16" t="s">
        <v>32</v>
      </c>
      <c r="R22" s="8" t="s">
        <v>32</v>
      </c>
      <c r="S22" s="8" t="s">
        <v>19</v>
      </c>
      <c r="T22" s="8" t="s">
        <v>18</v>
      </c>
      <c r="V22" s="16" t="s">
        <v>32</v>
      </c>
    </row>
    <row r="23" spans="1:22" s="8" customFormat="1" ht="40.15" customHeight="1" x14ac:dyDescent="0.2">
      <c r="A23" s="134">
        <v>2</v>
      </c>
      <c r="B23" s="135" t="s">
        <v>153</v>
      </c>
      <c r="C23" s="135" t="s">
        <v>168</v>
      </c>
      <c r="D23" s="134">
        <v>299.5</v>
      </c>
      <c r="E23" s="134"/>
      <c r="F23" s="136" t="s">
        <v>151</v>
      </c>
      <c r="G23" s="137" t="s">
        <v>154</v>
      </c>
      <c r="H23" s="134"/>
      <c r="I23" s="134"/>
      <c r="J23" s="88">
        <v>446</v>
      </c>
      <c r="K23" s="91">
        <f t="shared" ref="K23" si="4">J23*A23</f>
        <v>892</v>
      </c>
      <c r="L23" s="72"/>
      <c r="M23" s="94">
        <f>SUM((296*0.5)+75)</f>
        <v>223</v>
      </c>
      <c r="N23" s="77">
        <f t="shared" ref="N23" si="5">SUM(M23/(1-$N$15))</f>
        <v>446</v>
      </c>
      <c r="P23" s="32">
        <f>A23*M23</f>
        <v>446</v>
      </c>
      <c r="R23" s="94">
        <f>ROUNDUP(D23/12,0)*12</f>
        <v>300</v>
      </c>
      <c r="S23" s="77">
        <f t="shared" ref="S23" si="6">SUM(R23/(1-$N$15))</f>
        <v>600</v>
      </c>
      <c r="T23" s="32">
        <f>SUM(A23*S23)</f>
        <v>1200</v>
      </c>
      <c r="V23" s="32">
        <f>A23*R23</f>
        <v>600</v>
      </c>
    </row>
    <row r="24" spans="1:22" s="8" customFormat="1" ht="40.15" customHeight="1" x14ac:dyDescent="0.2">
      <c r="A24" s="134">
        <v>1</v>
      </c>
      <c r="B24" s="135" t="s">
        <v>149</v>
      </c>
      <c r="C24" s="135" t="s">
        <v>168</v>
      </c>
      <c r="D24" s="134">
        <v>237</v>
      </c>
      <c r="E24" s="134"/>
      <c r="F24" s="136" t="s">
        <v>151</v>
      </c>
      <c r="G24" s="137" t="s">
        <v>154</v>
      </c>
      <c r="H24" s="134"/>
      <c r="I24" s="134"/>
      <c r="J24" s="88">
        <v>398.5</v>
      </c>
      <c r="K24" s="91">
        <f t="shared" ref="K24" si="7">J24*A24</f>
        <v>398.5</v>
      </c>
      <c r="L24" s="72"/>
      <c r="M24" s="94">
        <f>SUM((248.5*0.5)+75)</f>
        <v>199.25</v>
      </c>
      <c r="N24" s="77">
        <f t="shared" ref="N24" si="8">SUM(M24/(1-$N$15))</f>
        <v>398.5</v>
      </c>
      <c r="P24" s="32">
        <f>A24*M24</f>
        <v>199.25</v>
      </c>
      <c r="R24" s="94">
        <f t="shared" ref="R24:R25" si="9">ROUNDUP(D24/12,0)*12</f>
        <v>240</v>
      </c>
      <c r="S24" s="77">
        <f t="shared" ref="S24:S25" si="10">SUM(R24/(1-$N$15))</f>
        <v>480</v>
      </c>
      <c r="T24" s="32">
        <f>SUM(A24*S24)</f>
        <v>480</v>
      </c>
    </row>
    <row r="25" spans="1:22" s="8" customFormat="1" ht="40.15" customHeight="1" x14ac:dyDescent="0.2">
      <c r="A25" s="134">
        <v>1</v>
      </c>
      <c r="B25" s="135" t="s">
        <v>150</v>
      </c>
      <c r="C25" s="135" t="s">
        <v>168</v>
      </c>
      <c r="D25" s="134">
        <v>131.75</v>
      </c>
      <c r="E25" s="134"/>
      <c r="F25" s="136" t="s">
        <v>151</v>
      </c>
      <c r="G25" s="137" t="s">
        <v>154</v>
      </c>
      <c r="H25" s="134"/>
      <c r="I25" s="134"/>
      <c r="J25" s="88">
        <v>313</v>
      </c>
      <c r="K25" s="91">
        <f t="shared" ref="K25" si="11">J25*A25</f>
        <v>313</v>
      </c>
      <c r="L25" s="72"/>
      <c r="M25" s="94">
        <f>SUM((163*0.5)+75)</f>
        <v>156.5</v>
      </c>
      <c r="N25" s="77">
        <f t="shared" ref="N25" si="12">SUM(M25/(1-$N$15))</f>
        <v>313</v>
      </c>
      <c r="P25" s="32">
        <f>A25*M25</f>
        <v>156.5</v>
      </c>
      <c r="R25" s="94">
        <f t="shared" si="9"/>
        <v>132</v>
      </c>
      <c r="S25" s="77">
        <f t="shared" si="10"/>
        <v>264</v>
      </c>
      <c r="T25" s="32">
        <f t="shared" ref="T25" si="13">SUM(A25*S25)</f>
        <v>264</v>
      </c>
    </row>
    <row r="26" spans="1:22" s="8" customFormat="1" ht="40.15" customHeight="1" x14ac:dyDescent="0.2">
      <c r="A26" s="138">
        <v>1</v>
      </c>
      <c r="B26" s="139" t="s">
        <v>164</v>
      </c>
      <c r="C26" s="138"/>
      <c r="D26" s="138">
        <v>60</v>
      </c>
      <c r="E26" s="138">
        <v>140.375</v>
      </c>
      <c r="F26" s="140" t="s">
        <v>139</v>
      </c>
      <c r="G26" s="140" t="s">
        <v>140</v>
      </c>
      <c r="H26" s="138">
        <v>9.25</v>
      </c>
      <c r="I26" s="138">
        <f>H26*A26</f>
        <v>9.25</v>
      </c>
      <c r="J26" s="104">
        <v>226</v>
      </c>
      <c r="K26" s="105">
        <f>J26*A26</f>
        <v>226</v>
      </c>
      <c r="L26" s="72"/>
    </row>
    <row r="27" spans="1:22" s="8" customFormat="1" ht="40.15" customHeight="1" x14ac:dyDescent="0.2">
      <c r="A27" s="138">
        <v>1</v>
      </c>
      <c r="B27" s="139" t="s">
        <v>165</v>
      </c>
      <c r="C27" s="138"/>
      <c r="D27" s="138">
        <v>212</v>
      </c>
      <c r="E27" s="138">
        <v>140.375</v>
      </c>
      <c r="F27" s="140" t="s">
        <v>139</v>
      </c>
      <c r="G27" s="140" t="s">
        <v>140</v>
      </c>
      <c r="H27" s="138">
        <v>22.75</v>
      </c>
      <c r="I27" s="138">
        <f>H27*A27</f>
        <v>22.75</v>
      </c>
      <c r="J27" s="104">
        <v>819</v>
      </c>
      <c r="K27" s="105">
        <f>J27*A27</f>
        <v>819</v>
      </c>
      <c r="L27" s="72"/>
    </row>
    <row r="28" spans="1:22" s="8" customFormat="1" ht="40.15" customHeight="1" x14ac:dyDescent="0.2">
      <c r="A28" s="134">
        <v>1</v>
      </c>
      <c r="B28" s="139" t="s">
        <v>166</v>
      </c>
      <c r="C28" s="134"/>
      <c r="D28" s="134">
        <v>298</v>
      </c>
      <c r="E28" s="134">
        <v>147</v>
      </c>
      <c r="F28" s="140" t="s">
        <v>139</v>
      </c>
      <c r="G28" s="141" t="s">
        <v>140</v>
      </c>
      <c r="H28" s="134">
        <v>28.25</v>
      </c>
      <c r="I28" s="134">
        <f>H28*A28</f>
        <v>28.25</v>
      </c>
      <c r="J28" s="88">
        <v>1146</v>
      </c>
      <c r="K28" s="91">
        <f>J28*A28</f>
        <v>1146</v>
      </c>
      <c r="L28" s="72"/>
      <c r="P28" s="16"/>
      <c r="Q28" s="93"/>
    </row>
    <row r="29" spans="1:22" s="8" customFormat="1" ht="40.15" customHeight="1" x14ac:dyDescent="0.2">
      <c r="A29" s="134">
        <v>1</v>
      </c>
      <c r="B29" s="139" t="s">
        <v>167</v>
      </c>
      <c r="C29" s="134"/>
      <c r="D29" s="134">
        <v>300</v>
      </c>
      <c r="E29" s="134">
        <v>146.625</v>
      </c>
      <c r="F29" s="140" t="s">
        <v>139</v>
      </c>
      <c r="G29" s="141" t="s">
        <v>140</v>
      </c>
      <c r="H29" s="134">
        <v>28.25</v>
      </c>
      <c r="I29" s="134">
        <f>H29*A29</f>
        <v>28.25</v>
      </c>
      <c r="J29" s="88">
        <v>1146</v>
      </c>
      <c r="K29" s="91">
        <f>J29*A29</f>
        <v>1146</v>
      </c>
      <c r="L29" s="72"/>
      <c r="P29" s="16"/>
      <c r="Q29" s="93"/>
    </row>
    <row r="30" spans="1:22" s="8" customFormat="1" ht="40.15" customHeight="1" x14ac:dyDescent="0.2">
      <c r="A30" s="90">
        <v>1</v>
      </c>
      <c r="B30" s="131"/>
      <c r="C30" s="132"/>
      <c r="D30" s="132"/>
      <c r="E30" s="132"/>
      <c r="F30" s="79" t="s">
        <v>143</v>
      </c>
      <c r="G30" s="81"/>
      <c r="H30" s="131"/>
      <c r="I30" s="132"/>
      <c r="J30" s="75">
        <v>750</v>
      </c>
      <c r="K30" s="92">
        <f t="shared" si="3"/>
        <v>750</v>
      </c>
      <c r="L30" s="72"/>
      <c r="M30" s="16">
        <v>350</v>
      </c>
      <c r="P30" s="31"/>
      <c r="R30" s="31"/>
    </row>
    <row r="31" spans="1:22" s="8" customFormat="1" ht="40.15" customHeight="1" x14ac:dyDescent="0.2">
      <c r="A31" s="90">
        <v>1</v>
      </c>
      <c r="B31" s="131"/>
      <c r="C31" s="131"/>
      <c r="D31" s="131"/>
      <c r="E31" s="131"/>
      <c r="F31" s="79" t="s">
        <v>172</v>
      </c>
      <c r="G31" s="79"/>
      <c r="H31" s="131"/>
      <c r="I31" s="131"/>
      <c r="J31" s="104">
        <v>6000</v>
      </c>
      <c r="K31" s="105">
        <f t="shared" ref="K31" si="14">J31*A31</f>
        <v>6000</v>
      </c>
      <c r="L31" s="72"/>
      <c r="M31" s="8" t="s">
        <v>170</v>
      </c>
      <c r="N31" s="100">
        <v>3888</v>
      </c>
      <c r="O31" s="8" t="s">
        <v>155</v>
      </c>
      <c r="P31" s="31"/>
      <c r="Q31" s="101">
        <f>SUM(T23:T25)</f>
        <v>1944</v>
      </c>
      <c r="R31" s="31"/>
    </row>
    <row r="32" spans="1:22" s="107" customFormat="1" ht="40.15" customHeight="1" x14ac:dyDescent="0.2">
      <c r="A32" s="97">
        <v>1</v>
      </c>
      <c r="B32" s="133"/>
      <c r="C32" s="133"/>
      <c r="D32" s="133"/>
      <c r="E32" s="133"/>
      <c r="F32" s="81" t="s">
        <v>173</v>
      </c>
      <c r="G32" s="81" t="s">
        <v>174</v>
      </c>
      <c r="H32" s="133"/>
      <c r="I32" s="133"/>
      <c r="J32" s="104">
        <v>3400</v>
      </c>
      <c r="K32" s="105">
        <f t="shared" ref="K32" si="15">J32*A32</f>
        <v>3400</v>
      </c>
      <c r="L32" s="106"/>
      <c r="N32" s="100">
        <f>'Take Down Pricing'!O32</f>
        <v>3402</v>
      </c>
      <c r="P32" s="108"/>
      <c r="Q32" s="101"/>
      <c r="R32" s="108"/>
    </row>
    <row r="33" spans="1:20" s="8" customFormat="1" ht="40.15" customHeight="1" x14ac:dyDescent="0.2">
      <c r="A33" s="90">
        <v>1</v>
      </c>
      <c r="B33" s="131"/>
      <c r="C33" s="131"/>
      <c r="D33" s="131"/>
      <c r="E33" s="131"/>
      <c r="F33" s="79" t="s">
        <v>144</v>
      </c>
      <c r="G33" s="79"/>
      <c r="H33" s="131"/>
      <c r="I33" s="131"/>
      <c r="J33" s="75">
        <v>750</v>
      </c>
      <c r="K33" s="92">
        <f t="shared" si="3"/>
        <v>750</v>
      </c>
      <c r="L33" s="72"/>
      <c r="M33" s="95">
        <f>200*2*0.71</f>
        <v>284</v>
      </c>
      <c r="N33" s="95">
        <f>4*2*30</f>
        <v>240</v>
      </c>
      <c r="O33" s="95">
        <f>75*2</f>
        <v>150</v>
      </c>
      <c r="P33" s="31"/>
      <c r="R33" s="31"/>
      <c r="S33" s="73"/>
      <c r="T33" s="74"/>
    </row>
    <row r="34" spans="1:20" s="8" customFormat="1" ht="40.15" customHeight="1" thickBot="1" x14ac:dyDescent="0.25">
      <c r="A34" s="90">
        <v>1</v>
      </c>
      <c r="B34" s="131"/>
      <c r="C34" s="131"/>
      <c r="D34" s="131"/>
      <c r="E34" s="131"/>
      <c r="F34" s="79" t="s">
        <v>145</v>
      </c>
      <c r="G34" s="79"/>
      <c r="H34" s="131"/>
      <c r="I34" s="131"/>
      <c r="J34" s="75">
        <v>1250</v>
      </c>
      <c r="K34" s="92">
        <f t="shared" si="3"/>
        <v>1250</v>
      </c>
      <c r="L34" s="72"/>
      <c r="M34" s="95">
        <f>200*2*0.71</f>
        <v>284</v>
      </c>
      <c r="N34" s="95">
        <f>4*2*30*2</f>
        <v>480</v>
      </c>
      <c r="O34" s="95">
        <f>75*2*3</f>
        <v>450</v>
      </c>
      <c r="P34" s="31"/>
      <c r="R34" s="31"/>
      <c r="S34" s="73"/>
      <c r="T34" s="74"/>
    </row>
    <row r="35" spans="1:20" s="8" customFormat="1" ht="40.15" customHeight="1" thickBot="1" x14ac:dyDescent="0.25">
      <c r="A35" s="112"/>
      <c r="B35" s="113"/>
      <c r="C35" s="113"/>
      <c r="D35" s="113"/>
      <c r="E35" s="113"/>
      <c r="F35" s="113"/>
      <c r="G35" s="113"/>
      <c r="H35" s="113"/>
      <c r="I35" s="113"/>
      <c r="J35" s="113"/>
      <c r="K35" s="114"/>
      <c r="L35" s="4"/>
      <c r="M35" s="8" t="s">
        <v>148</v>
      </c>
      <c r="N35" s="32"/>
      <c r="P35" s="31"/>
      <c r="R35" s="31"/>
      <c r="S35" s="73"/>
      <c r="T35" s="74"/>
    </row>
    <row r="36" spans="1:20" s="8" customFormat="1" ht="40.15" customHeight="1" thickTop="1" x14ac:dyDescent="0.2">
      <c r="A36" s="82" t="s">
        <v>24</v>
      </c>
      <c r="B36" s="83"/>
      <c r="C36" s="83"/>
      <c r="D36" s="83"/>
      <c r="E36" s="83"/>
      <c r="F36" s="83"/>
      <c r="G36" s="83"/>
      <c r="H36" s="83"/>
      <c r="I36" s="83"/>
      <c r="J36" s="84"/>
      <c r="K36" s="85">
        <f>SUM(K16:K35)</f>
        <v>20976.5</v>
      </c>
      <c r="L36" s="17"/>
      <c r="N36" s="32"/>
      <c r="P36" s="31"/>
      <c r="R36" s="31"/>
      <c r="S36" s="73"/>
      <c r="T36" s="74"/>
    </row>
    <row r="37" spans="1:20" s="8" customFormat="1" ht="40.15" customHeight="1" thickBot="1" x14ac:dyDescent="0.25">
      <c r="A37" s="2"/>
      <c r="B37" s="2"/>
      <c r="C37" s="2"/>
      <c r="D37" s="2"/>
      <c r="E37" s="2"/>
      <c r="F37" s="2"/>
      <c r="G37" s="2"/>
      <c r="H37" s="2"/>
      <c r="I37" s="2"/>
      <c r="J37" s="3"/>
      <c r="K37" s="4"/>
      <c r="L37" s="7"/>
      <c r="M37"/>
      <c r="N37" s="32"/>
      <c r="P37" s="31"/>
      <c r="R37" s="31"/>
      <c r="S37" s="73"/>
      <c r="T37" s="74"/>
    </row>
    <row r="38" spans="1:20" s="8" customFormat="1" ht="40.15" customHeight="1" x14ac:dyDescent="0.2">
      <c r="A38" s="119" t="s">
        <v>133</v>
      </c>
      <c r="B38" s="120"/>
      <c r="C38" s="120"/>
      <c r="D38" s="120"/>
      <c r="E38" s="120"/>
      <c r="F38" s="120"/>
      <c r="G38" s="120"/>
      <c r="H38" s="120"/>
      <c r="I38" s="120"/>
      <c r="J38" s="120"/>
      <c r="K38" s="121"/>
      <c r="L38" s="7"/>
      <c r="M38"/>
      <c r="N38" s="32"/>
      <c r="P38" s="31"/>
      <c r="R38" s="31"/>
      <c r="S38" s="73"/>
      <c r="T38" s="74"/>
    </row>
    <row r="39" spans="1:20" s="8" customFormat="1" ht="24.95" customHeight="1" x14ac:dyDescent="0.2">
      <c r="A39" s="122"/>
      <c r="B39" s="116"/>
      <c r="C39" s="116"/>
      <c r="D39" s="116"/>
      <c r="E39" s="116"/>
      <c r="F39" s="116"/>
      <c r="G39" s="116"/>
      <c r="H39" s="116"/>
      <c r="I39" s="116"/>
      <c r="J39" s="116"/>
      <c r="K39" s="123"/>
      <c r="L39" s="7"/>
      <c r="P39" s="31"/>
    </row>
    <row r="40" spans="1:20" s="8" customFormat="1" ht="34.700000000000003" customHeight="1" x14ac:dyDescent="0.2">
      <c r="A40" s="122"/>
      <c r="B40" s="116"/>
      <c r="C40" s="116"/>
      <c r="D40" s="116"/>
      <c r="E40" s="116"/>
      <c r="F40" s="116"/>
      <c r="G40" s="116"/>
      <c r="H40" s="116"/>
      <c r="I40" s="116"/>
      <c r="J40" s="116"/>
      <c r="K40" s="123"/>
      <c r="L40" s="7"/>
    </row>
    <row r="41" spans="1:20" ht="24.95" customHeight="1" x14ac:dyDescent="0.2">
      <c r="A41" s="122"/>
      <c r="B41" s="116"/>
      <c r="C41" s="116"/>
      <c r="D41" s="116"/>
      <c r="E41" s="116"/>
      <c r="F41" s="116"/>
      <c r="G41" s="116"/>
      <c r="H41" s="116"/>
      <c r="I41" s="116"/>
      <c r="J41" s="116"/>
      <c r="K41" s="123"/>
      <c r="L41" s="7"/>
      <c r="M41" s="8"/>
    </row>
    <row r="42" spans="1:20" ht="20.100000000000001" customHeight="1" x14ac:dyDescent="0.2">
      <c r="A42" s="122"/>
      <c r="B42" s="116"/>
      <c r="C42" s="116"/>
      <c r="D42" s="116"/>
      <c r="E42" s="116"/>
      <c r="F42" s="116"/>
      <c r="G42" s="116"/>
      <c r="H42" s="116"/>
      <c r="I42" s="116"/>
      <c r="J42" s="116"/>
      <c r="K42" s="123"/>
      <c r="L42" s="7"/>
    </row>
    <row r="43" spans="1:20" s="8" customFormat="1" ht="24.95" customHeight="1" thickBot="1" x14ac:dyDescent="0.25">
      <c r="A43" s="124"/>
      <c r="B43" s="125"/>
      <c r="C43" s="125"/>
      <c r="D43" s="125"/>
      <c r="E43" s="125"/>
      <c r="F43" s="125"/>
      <c r="G43" s="125"/>
      <c r="H43" s="125"/>
      <c r="I43" s="125"/>
      <c r="J43" s="125"/>
      <c r="K43" s="126"/>
      <c r="L43" s="7"/>
      <c r="M43"/>
    </row>
    <row r="44" spans="1:20" s="8" customFormat="1" ht="24.95" customHeight="1" x14ac:dyDescent="0.2">
      <c r="A44" s="2"/>
      <c r="B44" s="2"/>
      <c r="C44" s="2"/>
      <c r="D44" s="2"/>
      <c r="E44" s="2"/>
      <c r="F44" s="2"/>
      <c r="G44" s="2"/>
      <c r="H44" s="2"/>
      <c r="I44" s="2"/>
      <c r="J44" s="3"/>
      <c r="K44" s="4"/>
      <c r="L44" s="7"/>
      <c r="M44"/>
    </row>
    <row r="45" spans="1:20" s="8" customFormat="1" ht="24.95" customHeight="1" x14ac:dyDescent="0.25">
      <c r="A45" s="2"/>
      <c r="B45" s="54" t="s">
        <v>44</v>
      </c>
      <c r="C45" s="55"/>
      <c r="D45" s="55"/>
      <c r="E45" s="55"/>
      <c r="F45" s="55"/>
      <c r="G45" s="55"/>
      <c r="H45" s="55"/>
      <c r="I45" s="55"/>
      <c r="J45" s="56"/>
      <c r="K45" s="57"/>
      <c r="L45" s="7"/>
      <c r="M45"/>
    </row>
    <row r="46" spans="1:20" ht="24.95" customHeight="1" x14ac:dyDescent="0.2">
      <c r="A46" s="2"/>
      <c r="B46" s="115" t="s">
        <v>142</v>
      </c>
      <c r="C46" s="116"/>
      <c r="D46" s="116"/>
      <c r="E46" s="116"/>
      <c r="F46" s="116"/>
      <c r="G46" s="116"/>
      <c r="H46" s="116"/>
      <c r="I46" s="116"/>
      <c r="J46" s="116"/>
      <c r="K46" s="116"/>
      <c r="L46" s="7"/>
    </row>
    <row r="47" spans="1:20" ht="24.95" customHeight="1" x14ac:dyDescent="0.2">
      <c r="A47" s="2"/>
      <c r="B47" s="116"/>
      <c r="C47" s="116"/>
      <c r="D47" s="116"/>
      <c r="E47" s="116"/>
      <c r="F47" s="116"/>
      <c r="G47" s="116"/>
      <c r="H47" s="116"/>
      <c r="I47" s="116"/>
      <c r="J47" s="116"/>
      <c r="K47" s="116"/>
      <c r="L47" s="7"/>
    </row>
    <row r="48" spans="1:20" s="8" customFormat="1" ht="24.95" customHeight="1" x14ac:dyDescent="0.25">
      <c r="A48" s="2"/>
      <c r="B48" s="54" t="s">
        <v>152</v>
      </c>
      <c r="C48" s="55"/>
      <c r="D48" s="55"/>
      <c r="E48" s="55"/>
      <c r="F48" s="55"/>
      <c r="G48" s="55"/>
      <c r="H48" s="55"/>
      <c r="I48" s="55"/>
      <c r="J48" s="56"/>
      <c r="K48" s="57"/>
      <c r="L48" s="7"/>
      <c r="M48"/>
    </row>
    <row r="49" spans="1:13" s="8" customFormat="1" ht="20.100000000000001" customHeight="1" x14ac:dyDescent="0.2">
      <c r="A49" s="2"/>
      <c r="B49" s="115" t="s">
        <v>171</v>
      </c>
      <c r="C49" s="116"/>
      <c r="D49" s="116"/>
      <c r="E49" s="116"/>
      <c r="F49" s="116"/>
      <c r="G49" s="116"/>
      <c r="H49" s="116"/>
      <c r="I49" s="116"/>
      <c r="J49" s="116"/>
      <c r="K49" s="116"/>
      <c r="L49" s="7"/>
      <c r="M49"/>
    </row>
    <row r="50" spans="1:13" s="8" customFormat="1" ht="20.100000000000001" customHeight="1" x14ac:dyDescent="0.2">
      <c r="A50" s="2"/>
      <c r="B50" s="116"/>
      <c r="C50" s="116"/>
      <c r="D50" s="116"/>
      <c r="E50" s="116"/>
      <c r="F50" s="116"/>
      <c r="G50" s="116"/>
      <c r="H50" s="116"/>
      <c r="I50" s="116"/>
      <c r="J50" s="116"/>
      <c r="K50" s="116"/>
      <c r="L50" s="7"/>
      <c r="M50"/>
    </row>
    <row r="51" spans="1:13" ht="24.95" customHeight="1" x14ac:dyDescent="0.2">
      <c r="A51" s="2"/>
      <c r="B51" s="2"/>
      <c r="C51" s="2"/>
      <c r="D51" s="2"/>
      <c r="E51" s="2"/>
      <c r="F51" s="2"/>
      <c r="G51" s="2"/>
      <c r="H51" s="2"/>
      <c r="I51" s="2"/>
      <c r="J51" s="3"/>
      <c r="K51" s="4"/>
      <c r="L51" s="7"/>
    </row>
    <row r="52" spans="1:13" ht="24.95" customHeight="1" x14ac:dyDescent="0.2">
      <c r="A52" s="22"/>
      <c r="B52" s="44" t="s">
        <v>30</v>
      </c>
      <c r="C52" s="23"/>
      <c r="D52" s="22"/>
      <c r="E52" s="22"/>
      <c r="F52" s="24"/>
      <c r="G52" s="23"/>
      <c r="H52" s="23"/>
      <c r="I52" s="23"/>
      <c r="J52" s="23"/>
      <c r="K52" s="23"/>
      <c r="L52" s="25"/>
      <c r="M52" s="22"/>
    </row>
    <row r="53" spans="1:13" ht="20.100000000000001" customHeight="1" x14ac:dyDescent="0.2">
      <c r="A53" s="33">
        <v>1</v>
      </c>
      <c r="B53" s="34" t="s">
        <v>125</v>
      </c>
      <c r="C53" s="2"/>
      <c r="D53" s="2"/>
      <c r="E53" s="2"/>
      <c r="F53" s="2"/>
      <c r="G53" s="2"/>
      <c r="H53" s="2"/>
      <c r="I53" s="2"/>
      <c r="J53" s="3"/>
      <c r="K53" s="43"/>
      <c r="L53" s="2"/>
      <c r="M53" s="8"/>
    </row>
    <row r="54" spans="1:13" ht="20.100000000000001" customHeight="1" x14ac:dyDescent="0.2">
      <c r="A54" s="33">
        <v>2</v>
      </c>
      <c r="B54" s="34" t="s">
        <v>118</v>
      </c>
      <c r="C54"/>
      <c r="D54"/>
      <c r="E54"/>
      <c r="F54"/>
      <c r="G54"/>
      <c r="H54"/>
      <c r="I54"/>
      <c r="J54"/>
      <c r="L54" s="36"/>
      <c r="M54" s="37"/>
    </row>
    <row r="55" spans="1:13" ht="24.95" customHeight="1" x14ac:dyDescent="0.2">
      <c r="A55" s="33">
        <v>3</v>
      </c>
      <c r="B55" s="34" t="s">
        <v>120</v>
      </c>
      <c r="C55" s="35"/>
      <c r="D55" s="37"/>
      <c r="E55" s="37"/>
      <c r="F55" s="38"/>
      <c r="G55" s="35"/>
      <c r="H55" s="35"/>
      <c r="I55" s="35"/>
      <c r="J55" s="35"/>
      <c r="K55" s="35"/>
      <c r="L55" s="36"/>
      <c r="M55" s="37"/>
    </row>
    <row r="56" spans="1:13" s="22" customFormat="1" ht="24.95" customHeight="1" x14ac:dyDescent="0.2">
      <c r="A56" s="33">
        <v>4</v>
      </c>
      <c r="B56" s="110" t="s">
        <v>126</v>
      </c>
      <c r="C56" s="110"/>
      <c r="D56" s="110"/>
      <c r="E56" s="110"/>
      <c r="F56" s="110"/>
      <c r="G56" s="110"/>
      <c r="H56" s="110"/>
      <c r="I56" s="110"/>
      <c r="J56" s="111"/>
      <c r="K56" s="111"/>
      <c r="L56" s="36"/>
      <c r="M56" s="37"/>
    </row>
    <row r="57" spans="1:13" s="8" customFormat="1" ht="20.100000000000001" customHeight="1" x14ac:dyDescent="0.2">
      <c r="A57" s="33"/>
      <c r="B57" s="111"/>
      <c r="C57" s="111"/>
      <c r="D57" s="111"/>
      <c r="E57" s="111"/>
      <c r="F57" s="111"/>
      <c r="G57" s="111"/>
      <c r="H57" s="111"/>
      <c r="I57" s="111"/>
      <c r="J57" s="111"/>
      <c r="K57" s="111"/>
      <c r="L57" s="7"/>
      <c r="M57"/>
    </row>
    <row r="58" spans="1:13" s="37" customFormat="1" ht="16.149999999999999" customHeight="1" x14ac:dyDescent="0.2">
      <c r="A58" s="2"/>
      <c r="B58" s="111"/>
      <c r="C58" s="111"/>
      <c r="D58" s="111"/>
      <c r="E58" s="111"/>
      <c r="F58" s="111"/>
      <c r="G58" s="111"/>
      <c r="H58" s="111"/>
      <c r="I58" s="111"/>
      <c r="J58" s="111"/>
      <c r="K58" s="111"/>
      <c r="L58" s="2"/>
      <c r="M58" s="8"/>
    </row>
    <row r="59" spans="1:13" s="37" customFormat="1" ht="19.149999999999999" customHeight="1" x14ac:dyDescent="0.2">
      <c r="A59" s="2"/>
      <c r="B59" s="111"/>
      <c r="C59" s="111"/>
      <c r="D59" s="111"/>
      <c r="E59" s="111"/>
      <c r="F59" s="111"/>
      <c r="G59" s="111"/>
      <c r="H59" s="111"/>
      <c r="I59" s="111"/>
      <c r="J59" s="111"/>
      <c r="K59" s="111"/>
      <c r="L59" s="2"/>
      <c r="M59" s="8"/>
    </row>
    <row r="60" spans="1:13" s="37" customFormat="1" ht="20.100000000000001" customHeight="1" x14ac:dyDescent="0.2">
      <c r="A60" s="33">
        <v>5</v>
      </c>
      <c r="B60" s="34" t="s">
        <v>128</v>
      </c>
      <c r="C60" s="35"/>
      <c r="F60" s="38"/>
      <c r="G60" s="35"/>
      <c r="H60" s="35"/>
      <c r="I60" s="35"/>
      <c r="J60" s="35"/>
      <c r="K60" s="35"/>
      <c r="L60" s="36"/>
    </row>
    <row r="61" spans="1:13" ht="20.100000000000001" customHeight="1" x14ac:dyDescent="0.2">
      <c r="A61" s="33">
        <v>6</v>
      </c>
      <c r="B61" s="34" t="s">
        <v>6</v>
      </c>
      <c r="C61" s="35"/>
      <c r="D61" s="37"/>
      <c r="E61" s="37"/>
      <c r="F61" s="38"/>
      <c r="G61" s="35"/>
      <c r="H61" s="35"/>
      <c r="I61" s="35"/>
      <c r="J61" s="35"/>
      <c r="K61" s="35"/>
      <c r="L61" s="36"/>
      <c r="M61" s="37"/>
    </row>
    <row r="62" spans="1:13" s="8" customFormat="1" ht="20.100000000000001" customHeight="1" x14ac:dyDescent="0.2">
      <c r="A62" s="33">
        <v>7</v>
      </c>
      <c r="B62" s="34" t="s">
        <v>121</v>
      </c>
      <c r="C62" s="35"/>
      <c r="D62" s="37"/>
      <c r="E62" s="37"/>
      <c r="F62" s="38"/>
      <c r="G62" s="35"/>
      <c r="H62" s="35"/>
      <c r="I62" s="35"/>
      <c r="J62" s="35"/>
      <c r="K62" s="35"/>
      <c r="L62" s="36"/>
      <c r="M62" s="37"/>
    </row>
    <row r="63" spans="1:13" s="8" customFormat="1" ht="20.100000000000001" customHeight="1" x14ac:dyDescent="0.2">
      <c r="A63" s="33">
        <v>8</v>
      </c>
      <c r="B63" s="34" t="s">
        <v>122</v>
      </c>
      <c r="C63" s="35"/>
      <c r="D63" s="37"/>
      <c r="E63" s="37"/>
      <c r="F63" s="38"/>
      <c r="G63" s="35"/>
      <c r="H63" s="35"/>
      <c r="I63" s="35"/>
      <c r="J63" s="35"/>
      <c r="K63" s="35"/>
      <c r="L63" s="36"/>
      <c r="M63" s="37"/>
    </row>
    <row r="64" spans="1:13" s="37" customFormat="1" ht="20.100000000000001" customHeight="1" x14ac:dyDescent="0.2">
      <c r="A64" s="33">
        <v>9</v>
      </c>
      <c r="B64" s="34" t="s">
        <v>7</v>
      </c>
      <c r="C64" s="35"/>
      <c r="F64" s="38"/>
      <c r="G64" s="35"/>
      <c r="H64" s="35"/>
      <c r="I64" s="35"/>
      <c r="J64" s="35"/>
      <c r="K64" s="35"/>
      <c r="L64" s="36"/>
    </row>
    <row r="65" spans="1:13" s="37" customFormat="1" ht="20.100000000000001" customHeight="1" x14ac:dyDescent="0.2">
      <c r="A65" s="33">
        <v>10</v>
      </c>
      <c r="B65" s="34" t="s">
        <v>25</v>
      </c>
      <c r="C65" s="35"/>
      <c r="F65" s="38"/>
      <c r="G65" s="35"/>
      <c r="H65" s="35"/>
      <c r="I65" s="35"/>
      <c r="J65" s="35"/>
      <c r="K65" s="35"/>
      <c r="L65" s="36"/>
    </row>
    <row r="66" spans="1:13" s="37" customFormat="1" ht="19.149999999999999" customHeight="1" x14ac:dyDescent="0.2">
      <c r="A66" s="33">
        <v>11</v>
      </c>
      <c r="B66" s="34" t="s">
        <v>124</v>
      </c>
      <c r="C66" s="35"/>
      <c r="F66" s="38"/>
      <c r="G66" s="35"/>
      <c r="H66" s="35"/>
      <c r="I66" s="35"/>
      <c r="J66" s="35"/>
      <c r="K66" s="35"/>
      <c r="L66" s="36"/>
    </row>
    <row r="67" spans="1:13" s="37" customFormat="1" ht="19.149999999999999" customHeight="1" x14ac:dyDescent="0.2">
      <c r="A67" s="33">
        <v>12</v>
      </c>
      <c r="B67" s="34" t="s">
        <v>8</v>
      </c>
      <c r="C67" s="35"/>
      <c r="F67" s="38"/>
      <c r="G67" s="35"/>
      <c r="H67" s="35"/>
      <c r="I67" s="35"/>
      <c r="J67" s="35"/>
      <c r="K67" s="35"/>
      <c r="L67" s="36"/>
    </row>
    <row r="68" spans="1:13" s="37" customFormat="1" ht="20.100000000000001" customHeight="1" x14ac:dyDescent="0.2">
      <c r="A68" s="33">
        <v>13</v>
      </c>
      <c r="B68" s="34" t="s">
        <v>9</v>
      </c>
      <c r="C68" s="39"/>
      <c r="D68" s="40"/>
      <c r="E68" s="40"/>
      <c r="F68" s="41"/>
      <c r="G68" s="35"/>
      <c r="H68" s="35"/>
      <c r="I68" s="35"/>
      <c r="J68" s="35"/>
      <c r="K68" s="35"/>
      <c r="L68" s="36"/>
      <c r="M68" s="40"/>
    </row>
    <row r="69" spans="1:13" s="37" customFormat="1" ht="20.100000000000001" customHeight="1" x14ac:dyDescent="0.2">
      <c r="A69" s="33">
        <v>14</v>
      </c>
      <c r="B69" s="34" t="s">
        <v>20</v>
      </c>
      <c r="C69" s="39"/>
      <c r="D69" s="40"/>
      <c r="E69" s="40"/>
      <c r="F69" s="41"/>
      <c r="G69" s="35"/>
      <c r="H69" s="35"/>
      <c r="I69" s="35"/>
      <c r="J69" s="35"/>
      <c r="K69" s="35"/>
      <c r="L69" s="36"/>
      <c r="M69" s="40"/>
    </row>
    <row r="70" spans="1:13" s="37" customFormat="1" ht="20.100000000000001" customHeight="1" x14ac:dyDescent="0.2">
      <c r="A70" s="33">
        <v>15</v>
      </c>
      <c r="B70" s="34" t="s">
        <v>127</v>
      </c>
      <c r="C70" s="39"/>
      <c r="D70" s="40"/>
      <c r="E70" s="40"/>
      <c r="F70" s="41"/>
      <c r="G70" s="35"/>
      <c r="H70" s="35"/>
      <c r="I70" s="35"/>
      <c r="J70" s="35"/>
      <c r="K70" s="35"/>
      <c r="L70" s="36"/>
      <c r="M70" s="40"/>
    </row>
    <row r="71" spans="1:13" s="37" customFormat="1" ht="20.100000000000001" customHeight="1" x14ac:dyDescent="0.2">
      <c r="A71" s="33">
        <v>16</v>
      </c>
      <c r="B71" s="34" t="s">
        <v>10</v>
      </c>
      <c r="C71" s="35"/>
      <c r="D71" s="40"/>
      <c r="E71" s="40"/>
      <c r="F71" s="38"/>
      <c r="G71" s="35"/>
      <c r="H71" s="35"/>
      <c r="I71" s="35"/>
      <c r="J71" s="35"/>
      <c r="K71" s="35"/>
      <c r="L71" s="36"/>
      <c r="M71" s="40"/>
    </row>
    <row r="72" spans="1:13" s="40" customFormat="1" ht="20.100000000000001" customHeight="1" x14ac:dyDescent="0.2">
      <c r="A72" s="33">
        <v>17</v>
      </c>
      <c r="B72" s="34" t="s">
        <v>119</v>
      </c>
      <c r="C72" s="35"/>
      <c r="F72" s="38"/>
      <c r="G72" s="35"/>
      <c r="H72" s="35"/>
      <c r="I72" s="35"/>
      <c r="J72" s="35"/>
      <c r="K72" s="35"/>
      <c r="L72" s="36"/>
    </row>
    <row r="73" spans="1:13" s="40" customFormat="1" ht="20.100000000000001" customHeight="1" x14ac:dyDescent="0.2">
      <c r="A73" s="33">
        <v>18</v>
      </c>
      <c r="B73" s="34" t="s">
        <v>11</v>
      </c>
      <c r="C73" s="35"/>
      <c r="F73" s="38"/>
      <c r="G73" s="35"/>
      <c r="H73" s="35"/>
      <c r="I73" s="35"/>
      <c r="J73" s="35"/>
      <c r="K73" s="35"/>
      <c r="L73" s="36"/>
    </row>
    <row r="74" spans="1:13" s="40" customFormat="1" ht="20.100000000000001" customHeight="1" x14ac:dyDescent="0.2">
      <c r="A74" s="33">
        <v>19</v>
      </c>
      <c r="B74" s="34" t="s">
        <v>26</v>
      </c>
      <c r="C74" s="2"/>
      <c r="D74" s="9"/>
      <c r="E74" s="9"/>
      <c r="F74" s="42"/>
      <c r="G74" s="2"/>
      <c r="H74" s="2"/>
      <c r="I74" s="2"/>
      <c r="J74" s="2"/>
      <c r="K74" s="2"/>
      <c r="L74" s="43"/>
      <c r="M74"/>
    </row>
    <row r="75" spans="1:13" s="40" customFormat="1" ht="20.100000000000001" customHeight="1" x14ac:dyDescent="0.2">
      <c r="A75" s="33">
        <v>20</v>
      </c>
      <c r="B75" s="34" t="s">
        <v>4</v>
      </c>
      <c r="C75" s="2"/>
      <c r="D75" s="2"/>
      <c r="E75" s="2"/>
      <c r="F75" s="2"/>
      <c r="G75" s="2"/>
      <c r="H75" s="2"/>
      <c r="I75" s="2"/>
      <c r="J75" s="2"/>
      <c r="K75" s="43"/>
      <c r="L75" s="7"/>
      <c r="M75"/>
    </row>
    <row r="76" spans="1:13" s="40" customFormat="1" ht="20.100000000000001" customHeight="1" x14ac:dyDescent="0.2">
      <c r="A76" s="33">
        <v>21</v>
      </c>
      <c r="B76" s="34" t="s">
        <v>5</v>
      </c>
      <c r="C76" s="2"/>
      <c r="D76" s="2"/>
      <c r="E76" s="2"/>
      <c r="F76" s="2"/>
      <c r="G76" s="2"/>
      <c r="H76" s="2"/>
      <c r="I76" s="2"/>
      <c r="J76" s="3"/>
      <c r="K76" s="43"/>
      <c r="L76" s="7"/>
      <c r="M76"/>
    </row>
    <row r="77" spans="1:13" s="40" customFormat="1" ht="20.100000000000001" customHeight="1" x14ac:dyDescent="0.2">
      <c r="A77" s="33">
        <v>22</v>
      </c>
      <c r="B77" s="34" t="s">
        <v>23</v>
      </c>
      <c r="C77" s="2"/>
      <c r="D77" s="2"/>
      <c r="E77" s="2"/>
      <c r="F77" s="2"/>
      <c r="G77" s="2"/>
      <c r="H77" s="2"/>
      <c r="I77" s="2"/>
      <c r="J77" s="3"/>
      <c r="K77" s="43"/>
      <c r="L77" s="7"/>
      <c r="M77"/>
    </row>
    <row r="78" spans="1:13" ht="20.100000000000001" customHeight="1" x14ac:dyDescent="0.2">
      <c r="A78" s="33">
        <v>23</v>
      </c>
      <c r="B78" s="34" t="s">
        <v>123</v>
      </c>
      <c r="C78" s="2"/>
      <c r="D78" s="2"/>
      <c r="E78" s="2"/>
      <c r="F78" s="2"/>
      <c r="G78" s="2"/>
      <c r="H78" s="2"/>
      <c r="I78" s="2"/>
      <c r="J78" s="3"/>
      <c r="K78" s="43"/>
      <c r="L78" s="7"/>
    </row>
    <row r="79" spans="1:13" ht="20.100000000000001" customHeight="1" x14ac:dyDescent="0.2">
      <c r="A79" s="33"/>
      <c r="B79" s="34"/>
      <c r="C79" s="2"/>
      <c r="D79" s="2"/>
      <c r="E79" s="2"/>
      <c r="F79" s="2"/>
      <c r="G79" s="2"/>
      <c r="H79" s="2"/>
      <c r="I79" s="2"/>
      <c r="J79" s="3"/>
      <c r="K79" s="43"/>
      <c r="L79" s="2"/>
      <c r="M79" s="8"/>
    </row>
    <row r="80" spans="1:13" ht="20.100000000000001" customHeight="1" x14ac:dyDescent="0.2">
      <c r="A80" s="33"/>
      <c r="B80" s="34"/>
      <c r="C80" s="2"/>
      <c r="D80" s="2"/>
      <c r="E80" s="2"/>
      <c r="F80" s="2"/>
      <c r="G80" s="2"/>
      <c r="H80" s="2"/>
      <c r="I80" s="2"/>
      <c r="J80" s="3"/>
      <c r="K80" s="43"/>
      <c r="L80" s="7"/>
    </row>
    <row r="81" spans="1:13" ht="20.100000000000001" customHeight="1" x14ac:dyDescent="0.2">
      <c r="A81" s="2"/>
      <c r="B81" s="2"/>
      <c r="C81" s="2"/>
      <c r="D81" s="2"/>
      <c r="E81" s="2"/>
      <c r="F81" s="2"/>
      <c r="G81" s="2"/>
      <c r="H81" s="2"/>
      <c r="I81" s="2"/>
      <c r="J81" s="3"/>
      <c r="K81" s="4"/>
      <c r="L81" s="2"/>
      <c r="M81" s="8"/>
    </row>
    <row r="82" spans="1:13" ht="20.100000000000001" customHeight="1" x14ac:dyDescent="0.2">
      <c r="A82" s="2"/>
      <c r="B82" s="2"/>
      <c r="C82" s="2"/>
      <c r="D82" s="2"/>
      <c r="E82" s="2"/>
      <c r="F82" s="2"/>
      <c r="G82" s="2"/>
      <c r="H82" s="2"/>
      <c r="I82" s="2"/>
      <c r="J82" s="3"/>
      <c r="K82" s="4"/>
      <c r="L82" s="2"/>
      <c r="M82" s="8"/>
    </row>
    <row r="83" spans="1:13" s="8" customFormat="1" ht="20.100000000000001" customHeight="1" x14ac:dyDescent="0.2">
      <c r="A83" s="2"/>
      <c r="B83" s="2"/>
      <c r="C83" s="2"/>
      <c r="D83" s="2"/>
      <c r="E83" s="2"/>
      <c r="F83" s="2"/>
      <c r="G83" s="2"/>
      <c r="H83" s="2"/>
      <c r="I83" s="2"/>
      <c r="J83" s="3"/>
      <c r="K83" s="4"/>
      <c r="L83" s="18"/>
    </row>
    <row r="84" spans="1:13" ht="20.100000000000001" customHeight="1" x14ac:dyDescent="0.2">
      <c r="A84" s="2"/>
      <c r="B84" s="2"/>
      <c r="C84" s="2"/>
      <c r="D84" s="2"/>
      <c r="E84" s="2"/>
      <c r="F84" s="2"/>
      <c r="G84" s="2"/>
      <c r="H84" s="2"/>
      <c r="I84" s="2"/>
      <c r="J84" s="3"/>
      <c r="K84" s="4"/>
      <c r="L84" s="7"/>
    </row>
    <row r="85" spans="1:13" s="8" customFormat="1" ht="24.95" customHeight="1" x14ac:dyDescent="0.2">
      <c r="A85" s="2"/>
      <c r="B85" s="2"/>
      <c r="C85" s="2"/>
      <c r="D85" s="2"/>
      <c r="E85" s="2"/>
      <c r="F85" s="2"/>
      <c r="G85" s="2"/>
      <c r="H85" s="2"/>
      <c r="I85" s="2"/>
      <c r="J85" s="3"/>
      <c r="K85" s="4"/>
      <c r="L85" s="7"/>
      <c r="M85"/>
    </row>
    <row r="86" spans="1:13" s="8" customFormat="1" ht="24.95" customHeight="1" x14ac:dyDescent="0.2">
      <c r="A86" s="2"/>
      <c r="B86" s="2"/>
      <c r="C86" s="2"/>
      <c r="D86" s="2"/>
      <c r="E86" s="2"/>
      <c r="F86" s="2"/>
      <c r="G86" s="2"/>
      <c r="H86" s="2"/>
      <c r="I86" s="2"/>
      <c r="J86" s="3"/>
      <c r="K86" s="4"/>
      <c r="L86" s="7"/>
      <c r="M86"/>
    </row>
    <row r="87" spans="1:13" s="8" customFormat="1" ht="24.95" customHeight="1" x14ac:dyDescent="0.2">
      <c r="A87" s="2"/>
      <c r="B87" s="2"/>
      <c r="C87" s="2"/>
      <c r="D87" s="2"/>
      <c r="E87" s="2"/>
      <c r="F87" s="2"/>
      <c r="G87" s="2"/>
      <c r="H87" s="2"/>
      <c r="I87" s="2"/>
      <c r="J87" s="3"/>
      <c r="K87" s="4"/>
      <c r="L87" s="2"/>
    </row>
    <row r="88" spans="1:13" ht="24.95" customHeight="1" x14ac:dyDescent="0.2">
      <c r="A88" s="2"/>
      <c r="B88" s="2"/>
      <c r="C88" s="2"/>
      <c r="D88" s="2"/>
      <c r="E88" s="2"/>
      <c r="F88" s="2"/>
      <c r="G88" s="2"/>
      <c r="H88" s="2"/>
      <c r="I88" s="2"/>
      <c r="J88" s="3"/>
      <c r="K88" s="4"/>
      <c r="L88" s="2"/>
      <c r="M88" s="8"/>
    </row>
    <row r="89" spans="1:13" ht="24.95" customHeight="1" x14ac:dyDescent="0.2">
      <c r="A89" s="2"/>
      <c r="B89" s="2"/>
      <c r="C89" s="2"/>
      <c r="D89" s="2"/>
      <c r="E89" s="2"/>
      <c r="F89" s="2"/>
      <c r="G89" s="2"/>
      <c r="H89" s="2"/>
      <c r="I89" s="2"/>
      <c r="J89" s="3"/>
      <c r="K89" s="4"/>
      <c r="L89" s="7"/>
    </row>
    <row r="90" spans="1:13" ht="24.95" customHeight="1" x14ac:dyDescent="0.2">
      <c r="A90" s="1"/>
      <c r="B90" s="1"/>
      <c r="C90" s="1"/>
      <c r="D90" s="2"/>
      <c r="E90" s="2"/>
      <c r="F90" s="2"/>
      <c r="G90" s="2"/>
      <c r="H90" s="2"/>
      <c r="I90" s="2"/>
      <c r="J90" s="3"/>
      <c r="K90" s="4"/>
      <c r="L90" s="7"/>
    </row>
    <row r="91" spans="1:13" s="8" customFormat="1" ht="24.95" customHeight="1" x14ac:dyDescent="0.2">
      <c r="A91" s="2"/>
      <c r="B91" s="2"/>
      <c r="C91" s="2"/>
      <c r="D91" s="2"/>
      <c r="E91" s="2"/>
      <c r="F91" s="2"/>
      <c r="G91" s="2"/>
      <c r="H91" s="2"/>
      <c r="I91" s="2"/>
      <c r="J91" s="3"/>
      <c r="K91" s="4"/>
      <c r="L91" s="18"/>
    </row>
    <row r="92" spans="1:13" s="8" customFormat="1" ht="24.95" customHeight="1" x14ac:dyDescent="0.2">
      <c r="A92" s="2"/>
      <c r="B92" s="2"/>
      <c r="C92" s="2"/>
      <c r="D92" s="2"/>
      <c r="E92" s="2"/>
      <c r="F92" s="2"/>
      <c r="G92" s="2"/>
      <c r="H92" s="2"/>
      <c r="I92" s="2"/>
      <c r="J92" s="3"/>
      <c r="K92" s="4"/>
      <c r="L92" s="7"/>
      <c r="M92"/>
    </row>
    <row r="93" spans="1:13" ht="24.95" customHeight="1" x14ac:dyDescent="0.2">
      <c r="A93" s="2"/>
      <c r="B93" s="2"/>
      <c r="C93" s="2"/>
      <c r="D93" s="2"/>
      <c r="E93" s="2"/>
      <c r="F93" s="2"/>
      <c r="G93" s="2"/>
      <c r="H93" s="2"/>
      <c r="I93" s="2"/>
      <c r="J93" s="3"/>
      <c r="K93" s="4"/>
      <c r="L93" s="7"/>
    </row>
    <row r="94" spans="1:13" ht="24.95" customHeight="1" x14ac:dyDescent="0.2">
      <c r="A94" s="2"/>
      <c r="B94" s="2"/>
      <c r="C94" s="2"/>
      <c r="D94" s="2"/>
      <c r="E94" s="2"/>
      <c r="F94" s="2"/>
      <c r="G94" s="2"/>
      <c r="H94" s="2"/>
      <c r="I94" s="2"/>
      <c r="J94" s="3"/>
      <c r="K94" s="4"/>
      <c r="L94" s="7"/>
    </row>
    <row r="95" spans="1:13" s="8" customFormat="1" ht="24.95" customHeight="1" x14ac:dyDescent="0.2">
      <c r="A95" s="2"/>
      <c r="B95" s="2"/>
      <c r="C95" s="2"/>
      <c r="D95" s="2"/>
      <c r="E95" s="2"/>
      <c r="F95" s="2"/>
      <c r="G95" s="2"/>
      <c r="H95" s="2"/>
      <c r="I95" s="2"/>
      <c r="J95" s="3"/>
      <c r="K95" s="4"/>
      <c r="L95" s="2"/>
    </row>
    <row r="96" spans="1:13" ht="24.95" customHeight="1" x14ac:dyDescent="0.2">
      <c r="A96" s="2"/>
      <c r="B96" s="2"/>
      <c r="C96" s="2"/>
      <c r="D96" s="2"/>
      <c r="E96" s="2"/>
      <c r="F96" s="2"/>
      <c r="G96" s="2"/>
      <c r="H96" s="2"/>
      <c r="I96" s="2"/>
      <c r="J96" s="3"/>
      <c r="K96" s="4"/>
      <c r="L96" s="2"/>
      <c r="M96" s="8"/>
    </row>
    <row r="97" spans="1:13" ht="24.95" customHeight="1" x14ac:dyDescent="0.2">
      <c r="A97" s="2"/>
      <c r="B97" s="2"/>
      <c r="C97" s="2"/>
      <c r="D97" s="2"/>
      <c r="E97" s="2"/>
      <c r="F97" s="2"/>
      <c r="G97" s="2"/>
      <c r="H97" s="2"/>
      <c r="I97" s="2"/>
      <c r="J97" s="3"/>
      <c r="K97" s="4"/>
      <c r="L97" s="18"/>
      <c r="M97" s="8"/>
    </row>
    <row r="98" spans="1:13" ht="24.95" customHeight="1" x14ac:dyDescent="0.2">
      <c r="A98" s="2"/>
      <c r="B98" s="2"/>
      <c r="C98" s="2"/>
      <c r="D98" s="2"/>
      <c r="E98" s="2"/>
      <c r="F98" s="2"/>
      <c r="G98" s="2"/>
      <c r="H98" s="2"/>
      <c r="I98" s="2"/>
      <c r="J98" s="3"/>
      <c r="K98" s="4"/>
      <c r="L98" s="7"/>
    </row>
    <row r="99" spans="1:13" s="8" customFormat="1" ht="24.95" customHeight="1" x14ac:dyDescent="0.2">
      <c r="A99" s="2"/>
      <c r="B99" s="2"/>
      <c r="C99" s="2"/>
      <c r="D99" s="2"/>
      <c r="E99" s="2"/>
      <c r="F99" s="2"/>
      <c r="G99" s="2"/>
      <c r="H99" s="2"/>
      <c r="I99" s="2"/>
      <c r="J99" s="3"/>
      <c r="K99" s="4"/>
      <c r="L99" s="7"/>
      <c r="M99"/>
    </row>
    <row r="100" spans="1:13" s="8" customFormat="1" ht="24.95" customHeight="1" x14ac:dyDescent="0.2">
      <c r="A100" s="2"/>
      <c r="B100" s="2"/>
      <c r="C100" s="2"/>
      <c r="D100" s="2"/>
      <c r="E100" s="2"/>
      <c r="F100" s="2"/>
      <c r="G100" s="2"/>
      <c r="H100" s="2"/>
      <c r="I100" s="2"/>
      <c r="J100" s="3"/>
      <c r="K100" s="4"/>
      <c r="L100" s="7"/>
      <c r="M100"/>
    </row>
    <row r="101" spans="1:13" s="8" customFormat="1" ht="24.95" customHeight="1" x14ac:dyDescent="0.2">
      <c r="A101" s="2"/>
      <c r="B101" s="2"/>
      <c r="C101" s="2"/>
      <c r="D101" s="2"/>
      <c r="E101" s="2"/>
      <c r="F101" s="2"/>
      <c r="G101" s="2"/>
      <c r="H101" s="2"/>
      <c r="I101" s="2"/>
      <c r="J101" s="3"/>
      <c r="K101" s="4"/>
      <c r="L101" s="2"/>
    </row>
    <row r="102" spans="1:13" ht="24.95" customHeight="1" x14ac:dyDescent="0.2">
      <c r="A102" s="2"/>
      <c r="B102" s="2"/>
      <c r="C102" s="2"/>
      <c r="D102" s="2"/>
      <c r="E102" s="2"/>
      <c r="F102" s="2"/>
      <c r="G102" s="2"/>
      <c r="H102" s="2"/>
      <c r="I102" s="2"/>
      <c r="J102" s="3"/>
      <c r="K102" s="4"/>
      <c r="L102" s="2"/>
      <c r="M102" s="8"/>
    </row>
    <row r="103" spans="1:13" ht="24.95" customHeight="1" x14ac:dyDescent="0.2">
      <c r="A103" s="2"/>
      <c r="B103" s="2"/>
      <c r="C103" s="2"/>
      <c r="D103" s="2"/>
      <c r="E103" s="2"/>
      <c r="F103" s="2"/>
      <c r="G103" s="2"/>
      <c r="H103" s="2"/>
      <c r="I103" s="2"/>
      <c r="J103" s="3"/>
      <c r="K103" s="4"/>
      <c r="L103" s="7"/>
    </row>
    <row r="104" spans="1:13" ht="24.95" customHeight="1" x14ac:dyDescent="0.2">
      <c r="A104" s="1"/>
      <c r="B104" s="1"/>
      <c r="C104" s="1"/>
      <c r="D104" s="2"/>
      <c r="E104" s="2"/>
      <c r="F104" s="2"/>
      <c r="G104" s="2"/>
      <c r="H104" s="2"/>
      <c r="I104" s="2"/>
      <c r="J104" s="3"/>
      <c r="K104" s="4"/>
      <c r="L104" s="7"/>
    </row>
    <row r="105" spans="1:13" s="8" customFormat="1" ht="24.95" customHeight="1" x14ac:dyDescent="0.2">
      <c r="A105" s="2"/>
      <c r="B105" s="2"/>
      <c r="C105" s="2"/>
      <c r="D105" s="2"/>
      <c r="E105" s="2"/>
      <c r="F105" s="2"/>
      <c r="G105" s="2"/>
      <c r="H105" s="2"/>
      <c r="I105" s="2"/>
      <c r="J105" s="5"/>
      <c r="K105" s="6"/>
      <c r="L105" s="7"/>
      <c r="M105"/>
    </row>
    <row r="106" spans="1:13" s="8" customFormat="1" ht="24.95" customHeight="1" x14ac:dyDescent="0.2">
      <c r="A106" s="2"/>
      <c r="B106" s="2"/>
      <c r="C106" s="2"/>
      <c r="D106" s="2"/>
      <c r="E106" s="2"/>
      <c r="F106" s="2"/>
      <c r="G106" s="2"/>
      <c r="H106" s="2"/>
      <c r="I106" s="2"/>
      <c r="J106" s="2"/>
      <c r="K106" s="7"/>
      <c r="L106" s="7"/>
      <c r="M106"/>
    </row>
    <row r="107" spans="1:13" ht="24.95" customHeight="1" x14ac:dyDescent="0.2">
      <c r="A107" s="2"/>
      <c r="B107" s="2"/>
      <c r="C107" s="2"/>
      <c r="D107" s="2"/>
      <c r="E107" s="2"/>
      <c r="F107" s="2"/>
      <c r="G107" s="2"/>
      <c r="H107" s="2"/>
      <c r="I107" s="2"/>
      <c r="J107" s="2"/>
      <c r="K107" s="7"/>
      <c r="L107" s="7"/>
    </row>
    <row r="108" spans="1:13" ht="24.95" customHeight="1" x14ac:dyDescent="0.2">
      <c r="A108" s="2"/>
      <c r="B108" s="2"/>
      <c r="C108" s="2"/>
      <c r="D108" s="2"/>
      <c r="E108" s="2"/>
      <c r="F108" s="2"/>
      <c r="G108" s="2"/>
      <c r="H108" s="2"/>
      <c r="I108" s="2"/>
      <c r="J108" s="2"/>
      <c r="K108" s="7"/>
      <c r="L108" s="7"/>
    </row>
    <row r="109" spans="1:13" ht="24.95" customHeight="1" x14ac:dyDescent="0.2">
      <c r="A109" s="2"/>
      <c r="B109" s="2"/>
      <c r="C109" s="2"/>
      <c r="D109" s="2"/>
      <c r="E109" s="2"/>
      <c r="F109" s="2"/>
      <c r="G109" s="2"/>
      <c r="H109" s="2"/>
      <c r="I109" s="2"/>
      <c r="J109" s="2"/>
      <c r="K109" s="7"/>
      <c r="L109" s="7"/>
    </row>
    <row r="110" spans="1:13" ht="24.95" customHeight="1" x14ac:dyDescent="0.2">
      <c r="A110" s="2"/>
      <c r="B110" s="2"/>
      <c r="C110" s="2"/>
      <c r="D110" s="2"/>
      <c r="E110" s="2"/>
      <c r="F110" s="2"/>
      <c r="G110" s="2"/>
      <c r="H110" s="2"/>
      <c r="I110" s="2"/>
      <c r="J110" s="2"/>
      <c r="K110" s="7"/>
      <c r="L110" s="7"/>
    </row>
    <row r="111" spans="1:13" ht="20.100000000000001" customHeight="1" x14ac:dyDescent="0.2">
      <c r="A111" s="2"/>
      <c r="B111" s="2"/>
      <c r="C111" s="2"/>
      <c r="D111" s="2"/>
      <c r="E111" s="2"/>
      <c r="F111" s="2"/>
      <c r="G111" s="2"/>
      <c r="H111" s="2"/>
      <c r="I111" s="2"/>
      <c r="J111" s="2"/>
      <c r="K111" s="7"/>
      <c r="L111" s="7"/>
    </row>
    <row r="112" spans="1:13"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sheetData>
  <mergeCells count="19">
    <mergeCell ref="B49:K50"/>
    <mergeCell ref="B32:E32"/>
    <mergeCell ref="H32:I32"/>
    <mergeCell ref="B56:K59"/>
    <mergeCell ref="A35:K35"/>
    <mergeCell ref="B46:K47"/>
    <mergeCell ref="B1:E1"/>
    <mergeCell ref="A38:K43"/>
    <mergeCell ref="H11:I11"/>
    <mergeCell ref="H12:I12"/>
    <mergeCell ref="D14:E14"/>
    <mergeCell ref="B30:E30"/>
    <mergeCell ref="H30:I30"/>
    <mergeCell ref="B33:E33"/>
    <mergeCell ref="H33:I33"/>
    <mergeCell ref="B34:E34"/>
    <mergeCell ref="H34:I34"/>
    <mergeCell ref="B31:E31"/>
    <mergeCell ref="H31:I31"/>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7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T251"/>
  <sheetViews>
    <sheetView topLeftCell="C24" workbookViewId="0">
      <selection activeCell="O34" sqref="O34"/>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5" width="10" bestFit="1" customWidth="1"/>
    <col min="17" max="17" width="10" bestFit="1" customWidth="1"/>
    <col min="19" max="20" width="12.7109375" customWidth="1"/>
  </cols>
  <sheetData>
    <row r="1" spans="1:17" ht="20.100000000000001" customHeight="1" x14ac:dyDescent="0.3">
      <c r="A1" s="12" t="s">
        <v>132</v>
      </c>
      <c r="B1" s="117">
        <v>45960</v>
      </c>
      <c r="C1" s="118"/>
      <c r="D1" s="118"/>
      <c r="E1" s="118"/>
      <c r="F1" s="50" t="s">
        <v>42</v>
      </c>
      <c r="G1" s="66" t="s">
        <v>134</v>
      </c>
      <c r="H1"/>
    </row>
    <row r="2" spans="1:17" ht="20.100000000000001" customHeight="1" x14ac:dyDescent="0.3">
      <c r="A2" s="10" t="s">
        <v>45</v>
      </c>
      <c r="B2" s="12"/>
      <c r="C2" s="12"/>
      <c r="D2" s="11"/>
      <c r="E2" s="11"/>
      <c r="F2" s="50"/>
      <c r="G2" s="67"/>
      <c r="H2" s="11"/>
    </row>
    <row r="3" spans="1:17" s="21" customFormat="1" ht="20.100000000000001" customHeight="1" x14ac:dyDescent="0.3">
      <c r="A3" s="10" t="s">
        <v>21</v>
      </c>
      <c r="B3" s="11"/>
      <c r="C3" s="10"/>
      <c r="D3" s="11"/>
      <c r="E3" s="50"/>
      <c r="F3" s="50" t="s">
        <v>2</v>
      </c>
      <c r="G3" s="66" t="s">
        <v>135</v>
      </c>
      <c r="H3" s="19"/>
      <c r="I3" s="20"/>
      <c r="J3" s="20"/>
    </row>
    <row r="4" spans="1:17" s="21" customFormat="1" ht="20.100000000000001" customHeight="1" x14ac:dyDescent="0.3">
      <c r="A4" s="10" t="s">
        <v>22</v>
      </c>
      <c r="B4" s="11"/>
      <c r="C4" s="11"/>
      <c r="D4" s="11"/>
      <c r="E4" s="53"/>
      <c r="F4" s="53"/>
      <c r="G4" s="66" t="s">
        <v>141</v>
      </c>
      <c r="H4" s="19"/>
      <c r="I4" s="20"/>
      <c r="J4" s="20"/>
    </row>
    <row r="5" spans="1:17" s="21" customFormat="1" ht="10.15" customHeight="1" x14ac:dyDescent="0.3">
      <c r="A5" s="10"/>
      <c r="B5" s="11"/>
      <c r="C5" s="11"/>
      <c r="D5" s="11"/>
      <c r="E5" s="53"/>
      <c r="H5" s="19"/>
      <c r="I5" s="20"/>
      <c r="J5" s="20"/>
    </row>
    <row r="6" spans="1:17" s="21" customFormat="1" ht="20.100000000000001" customHeight="1" x14ac:dyDescent="0.3">
      <c r="B6" s="20"/>
      <c r="C6" s="20"/>
      <c r="D6" s="20"/>
      <c r="E6" s="20"/>
      <c r="F6" s="50" t="s">
        <v>115</v>
      </c>
      <c r="G6" s="66" t="s">
        <v>138</v>
      </c>
      <c r="H6" s="19"/>
      <c r="I6" s="20"/>
      <c r="J6" s="20"/>
    </row>
    <row r="7" spans="1:17" s="21" customFormat="1" ht="20.100000000000001" customHeight="1" x14ac:dyDescent="0.3">
      <c r="A7" s="20"/>
      <c r="B7" s="20"/>
      <c r="C7" s="20"/>
      <c r="D7" s="20"/>
      <c r="E7" s="50"/>
      <c r="F7" s="50" t="s">
        <v>41</v>
      </c>
      <c r="G7" s="68" t="s">
        <v>136</v>
      </c>
      <c r="H7" s="20"/>
      <c r="I7" s="20"/>
      <c r="J7" s="20"/>
    </row>
    <row r="8" spans="1:17" ht="20.100000000000001" customHeight="1" x14ac:dyDescent="0.3">
      <c r="A8" s="10"/>
      <c r="D8" s="13"/>
      <c r="E8" s="50"/>
      <c r="F8" s="50"/>
      <c r="G8" s="69" t="s">
        <v>137</v>
      </c>
      <c r="H8" s="1"/>
    </row>
    <row r="9" spans="1:17" ht="10.15" customHeight="1" x14ac:dyDescent="0.25">
      <c r="A9" s="10"/>
      <c r="D9" s="13"/>
      <c r="E9" s="13"/>
      <c r="F9" s="65"/>
      <c r="G9" s="68"/>
      <c r="H9" s="1"/>
    </row>
    <row r="10" spans="1:17" s="21" customFormat="1" ht="20.100000000000001" customHeight="1" x14ac:dyDescent="0.3">
      <c r="A10" s="20"/>
      <c r="B10" s="20"/>
      <c r="C10" s="20"/>
      <c r="D10" s="20"/>
      <c r="E10" s="50"/>
      <c r="F10" s="50" t="s">
        <v>12</v>
      </c>
      <c r="G10" s="68" t="s">
        <v>27</v>
      </c>
      <c r="H10" s="20"/>
      <c r="I10" s="20"/>
      <c r="J10" s="20"/>
    </row>
    <row r="11" spans="1:17" ht="20.100000000000001" customHeight="1" x14ac:dyDescent="0.25">
      <c r="A11" s="10"/>
      <c r="D11" s="13"/>
      <c r="E11" s="50"/>
      <c r="F11"/>
      <c r="G11" s="68" t="s">
        <v>28</v>
      </c>
      <c r="H11" s="127" t="s">
        <v>116</v>
      </c>
      <c r="I11" s="127"/>
      <c r="M11" s="70" t="s">
        <v>117</v>
      </c>
    </row>
    <row r="12" spans="1:17" ht="20.100000000000001" customHeight="1" x14ac:dyDescent="0.3">
      <c r="A12" s="10"/>
      <c r="D12" s="13"/>
      <c r="E12" s="50"/>
      <c r="F12"/>
      <c r="G12" s="69" t="s">
        <v>29</v>
      </c>
      <c r="H12" s="128">
        <v>55425</v>
      </c>
      <c r="I12" s="128"/>
    </row>
    <row r="13" spans="1:17" ht="15" customHeight="1" x14ac:dyDescent="0.35">
      <c r="A13" s="14"/>
      <c r="B13" s="14"/>
      <c r="C13" s="14"/>
      <c r="D13" s="11"/>
      <c r="E13" s="11"/>
      <c r="F13" s="20"/>
      <c r="G13" s="30"/>
      <c r="N13" s="15" t="s">
        <v>34</v>
      </c>
    </row>
    <row r="14" spans="1:17" s="16" customFormat="1" ht="14.45" customHeight="1" x14ac:dyDescent="0.2">
      <c r="A14" s="26"/>
      <c r="B14" s="26"/>
      <c r="C14" s="51"/>
      <c r="D14" s="129" t="s">
        <v>43</v>
      </c>
      <c r="E14" s="130"/>
      <c r="F14" s="52"/>
      <c r="G14" s="26" t="s">
        <v>13</v>
      </c>
      <c r="H14" s="26" t="s">
        <v>14</v>
      </c>
      <c r="I14" s="26" t="s">
        <v>15</v>
      </c>
      <c r="J14" s="27" t="s">
        <v>16</v>
      </c>
      <c r="K14" s="27" t="s">
        <v>16</v>
      </c>
      <c r="L14" s="15"/>
      <c r="M14" s="16" t="s">
        <v>32</v>
      </c>
      <c r="N14" s="16" t="s">
        <v>19</v>
      </c>
      <c r="O14" s="16" t="s">
        <v>18</v>
      </c>
      <c r="Q14" s="16" t="s">
        <v>175</v>
      </c>
    </row>
    <row r="15" spans="1:17" s="16" customFormat="1" ht="24.95" customHeight="1" thickBot="1" x14ac:dyDescent="0.25">
      <c r="A15" s="28" t="s">
        <v>0</v>
      </c>
      <c r="B15" s="28" t="s">
        <v>3</v>
      </c>
      <c r="C15" s="28" t="s">
        <v>35</v>
      </c>
      <c r="D15" s="64" t="s">
        <v>113</v>
      </c>
      <c r="E15" s="64" t="s">
        <v>114</v>
      </c>
      <c r="F15" s="29" t="s">
        <v>1</v>
      </c>
      <c r="G15" s="28" t="s">
        <v>17</v>
      </c>
      <c r="H15" s="28" t="s">
        <v>15</v>
      </c>
      <c r="I15" s="28" t="s">
        <v>18</v>
      </c>
      <c r="J15" s="28" t="s">
        <v>19</v>
      </c>
      <c r="K15" s="28" t="s">
        <v>18</v>
      </c>
      <c r="L15" s="15"/>
      <c r="M15" s="15" t="s">
        <v>32</v>
      </c>
      <c r="N15" s="45">
        <v>0.5</v>
      </c>
    </row>
    <row r="16" spans="1:17" s="8" customFormat="1" ht="40.15" customHeight="1" thickTop="1" x14ac:dyDescent="0.2">
      <c r="A16" s="96">
        <v>1</v>
      </c>
      <c r="B16" s="89" t="s">
        <v>157</v>
      </c>
      <c r="C16" s="96"/>
      <c r="D16" s="96">
        <v>122.75</v>
      </c>
      <c r="E16" s="96">
        <v>140.5</v>
      </c>
      <c r="F16" s="79" t="s">
        <v>139</v>
      </c>
      <c r="G16" s="78" t="s">
        <v>140</v>
      </c>
      <c r="H16" s="96">
        <v>13.75</v>
      </c>
      <c r="I16" s="96">
        <f t="shared" ref="I16:I22" si="0">H16*A16</f>
        <v>13.75</v>
      </c>
      <c r="J16" s="102"/>
      <c r="K16" s="103">
        <f t="shared" ref="K16:K34" si="1">J16*A16</f>
        <v>0</v>
      </c>
      <c r="L16" s="72"/>
      <c r="M16" s="94">
        <f>ROUNDUP(D16/12,0)*7</f>
        <v>77</v>
      </c>
      <c r="N16" s="77">
        <f t="shared" ref="N16:N22" si="2">SUM(M16/(1-$N$15))</f>
        <v>154</v>
      </c>
      <c r="O16" s="32">
        <f>SUM(A16*N16)</f>
        <v>154</v>
      </c>
      <c r="Q16" s="32">
        <f t="shared" ref="Q16:Q22" si="3">A16*M16</f>
        <v>77</v>
      </c>
    </row>
    <row r="17" spans="1:18" s="8" customFormat="1" ht="40.15" customHeight="1" x14ac:dyDescent="0.2">
      <c r="A17" s="96">
        <v>1</v>
      </c>
      <c r="B17" s="89" t="s">
        <v>158</v>
      </c>
      <c r="C17" s="96"/>
      <c r="D17" s="96">
        <v>130</v>
      </c>
      <c r="E17" s="96">
        <v>140.625</v>
      </c>
      <c r="F17" s="79" t="s">
        <v>139</v>
      </c>
      <c r="G17" s="78" t="s">
        <v>140</v>
      </c>
      <c r="H17" s="96">
        <v>13.75</v>
      </c>
      <c r="I17" s="96">
        <f t="shared" si="0"/>
        <v>13.75</v>
      </c>
      <c r="J17" s="102"/>
      <c r="K17" s="103">
        <f t="shared" si="1"/>
        <v>0</v>
      </c>
      <c r="L17" s="72"/>
      <c r="M17" s="94">
        <f t="shared" ref="M17:M29" si="4">ROUNDUP(D17/12,0)*7</f>
        <v>77</v>
      </c>
      <c r="N17" s="77">
        <f t="shared" si="2"/>
        <v>154</v>
      </c>
      <c r="O17" s="32">
        <f t="shared" ref="O17:O22" si="5">SUM(A17*N17)</f>
        <v>154</v>
      </c>
      <c r="Q17" s="32">
        <f t="shared" si="3"/>
        <v>77</v>
      </c>
    </row>
    <row r="18" spans="1:18" s="8" customFormat="1" ht="40.15" customHeight="1" x14ac:dyDescent="0.2">
      <c r="A18" s="97">
        <v>1</v>
      </c>
      <c r="B18" s="81" t="s">
        <v>160</v>
      </c>
      <c r="C18" s="97"/>
      <c r="D18" s="97">
        <v>80</v>
      </c>
      <c r="E18" s="97">
        <v>140.625</v>
      </c>
      <c r="F18" s="79" t="s">
        <v>139</v>
      </c>
      <c r="G18" s="79" t="s">
        <v>140</v>
      </c>
      <c r="H18" s="97">
        <v>9.25</v>
      </c>
      <c r="I18" s="97">
        <f t="shared" si="0"/>
        <v>9.25</v>
      </c>
      <c r="J18" s="104"/>
      <c r="K18" s="105">
        <f t="shared" si="1"/>
        <v>0</v>
      </c>
      <c r="L18" s="72"/>
      <c r="M18" s="94">
        <f t="shared" si="4"/>
        <v>49</v>
      </c>
      <c r="N18" s="77">
        <f t="shared" si="2"/>
        <v>98</v>
      </c>
      <c r="O18" s="32">
        <f t="shared" si="5"/>
        <v>98</v>
      </c>
      <c r="Q18" s="32">
        <f t="shared" si="3"/>
        <v>49</v>
      </c>
    </row>
    <row r="19" spans="1:18" s="8" customFormat="1" ht="40.15" customHeight="1" x14ac:dyDescent="0.2">
      <c r="A19" s="97">
        <v>1</v>
      </c>
      <c r="B19" s="81" t="s">
        <v>159</v>
      </c>
      <c r="C19" s="97"/>
      <c r="D19" s="97">
        <v>92</v>
      </c>
      <c r="E19" s="97">
        <v>204.125</v>
      </c>
      <c r="F19" s="79" t="s">
        <v>139</v>
      </c>
      <c r="G19" s="79" t="s">
        <v>140</v>
      </c>
      <c r="H19" s="97">
        <v>19.25</v>
      </c>
      <c r="I19" s="97">
        <f t="shared" si="0"/>
        <v>19.25</v>
      </c>
      <c r="J19" s="104"/>
      <c r="K19" s="105">
        <f>J19*A19</f>
        <v>0</v>
      </c>
      <c r="L19" s="72"/>
      <c r="M19" s="94">
        <f t="shared" si="4"/>
        <v>56</v>
      </c>
      <c r="N19" s="77">
        <f t="shared" si="2"/>
        <v>112</v>
      </c>
      <c r="O19" s="32">
        <f t="shared" si="5"/>
        <v>112</v>
      </c>
      <c r="Q19" s="32">
        <f t="shared" si="3"/>
        <v>56</v>
      </c>
    </row>
    <row r="20" spans="1:18" s="8" customFormat="1" ht="40.15" customHeight="1" x14ac:dyDescent="0.2">
      <c r="A20" s="97">
        <v>1</v>
      </c>
      <c r="B20" s="81" t="s">
        <v>161</v>
      </c>
      <c r="C20" s="97"/>
      <c r="D20" s="97">
        <v>173.75</v>
      </c>
      <c r="E20" s="97">
        <v>204.375</v>
      </c>
      <c r="F20" s="79" t="s">
        <v>139</v>
      </c>
      <c r="G20" s="79" t="s">
        <v>140</v>
      </c>
      <c r="H20" s="97">
        <v>25.75</v>
      </c>
      <c r="I20" s="97">
        <f t="shared" si="0"/>
        <v>25.75</v>
      </c>
      <c r="J20" s="104"/>
      <c r="K20" s="105">
        <f>J20*A20</f>
        <v>0</v>
      </c>
      <c r="L20" s="72"/>
      <c r="M20" s="94">
        <f t="shared" si="4"/>
        <v>105</v>
      </c>
      <c r="N20" s="77">
        <f t="shared" si="2"/>
        <v>210</v>
      </c>
      <c r="O20" s="32">
        <f t="shared" si="5"/>
        <v>210</v>
      </c>
      <c r="Q20" s="32">
        <f t="shared" si="3"/>
        <v>105</v>
      </c>
    </row>
    <row r="21" spans="1:18" s="8" customFormat="1" ht="40.15" customHeight="1" x14ac:dyDescent="0.2">
      <c r="A21" s="87">
        <v>1</v>
      </c>
      <c r="B21" s="89" t="s">
        <v>162</v>
      </c>
      <c r="C21" s="87"/>
      <c r="D21" s="87">
        <v>132.75</v>
      </c>
      <c r="E21" s="87">
        <v>204.375</v>
      </c>
      <c r="F21" s="79" t="s">
        <v>139</v>
      </c>
      <c r="G21" s="80" t="s">
        <v>140</v>
      </c>
      <c r="H21" s="87">
        <v>19.25</v>
      </c>
      <c r="I21" s="87">
        <f t="shared" si="0"/>
        <v>19.25</v>
      </c>
      <c r="J21" s="88"/>
      <c r="K21" s="91">
        <f>J21*A21</f>
        <v>0</v>
      </c>
      <c r="L21" s="72"/>
      <c r="M21" s="94">
        <f t="shared" si="4"/>
        <v>84</v>
      </c>
      <c r="N21" s="77">
        <f t="shared" si="2"/>
        <v>168</v>
      </c>
      <c r="O21" s="32">
        <f t="shared" si="5"/>
        <v>168</v>
      </c>
      <c r="Q21" s="32">
        <f t="shared" si="3"/>
        <v>84</v>
      </c>
    </row>
    <row r="22" spans="1:18" s="8" customFormat="1" ht="40.15" customHeight="1" x14ac:dyDescent="0.2">
      <c r="A22" s="87">
        <v>1</v>
      </c>
      <c r="B22" s="89" t="s">
        <v>163</v>
      </c>
      <c r="C22" s="87"/>
      <c r="D22" s="87">
        <v>297.25</v>
      </c>
      <c r="E22" s="87">
        <v>204.375</v>
      </c>
      <c r="F22" s="79" t="s">
        <v>139</v>
      </c>
      <c r="G22" s="80" t="s">
        <v>140</v>
      </c>
      <c r="H22" s="87">
        <v>38.5</v>
      </c>
      <c r="I22" s="87">
        <f t="shared" si="0"/>
        <v>38.5</v>
      </c>
      <c r="J22" s="88"/>
      <c r="K22" s="91">
        <f>J22*A22</f>
        <v>0</v>
      </c>
      <c r="L22" s="72"/>
      <c r="M22" s="94">
        <f t="shared" si="4"/>
        <v>175</v>
      </c>
      <c r="N22" s="77">
        <f t="shared" si="2"/>
        <v>350</v>
      </c>
      <c r="O22" s="32">
        <f t="shared" si="5"/>
        <v>350</v>
      </c>
      <c r="Q22" s="32">
        <f t="shared" si="3"/>
        <v>175</v>
      </c>
    </row>
    <row r="23" spans="1:18" s="8" customFormat="1" ht="40.15" customHeight="1" x14ac:dyDescent="0.2">
      <c r="A23" s="87">
        <v>2</v>
      </c>
      <c r="B23" s="86" t="s">
        <v>153</v>
      </c>
      <c r="C23" s="86" t="s">
        <v>168</v>
      </c>
      <c r="D23" s="87">
        <v>299.5</v>
      </c>
      <c r="E23" s="87"/>
      <c r="F23" s="99" t="s">
        <v>151</v>
      </c>
      <c r="G23" s="98" t="s">
        <v>154</v>
      </c>
      <c r="H23" s="87"/>
      <c r="I23" s="87"/>
      <c r="J23" s="88"/>
      <c r="K23" s="91">
        <f t="shared" ref="K23:K25" si="6">J23*A23</f>
        <v>0</v>
      </c>
      <c r="L23" s="72"/>
      <c r="M23" s="94">
        <f t="shared" si="4"/>
        <v>175</v>
      </c>
      <c r="N23" s="77">
        <f>SUM(M23/(1-$N$15))</f>
        <v>350</v>
      </c>
      <c r="O23" s="32">
        <f>SUM(A23*N23)</f>
        <v>700</v>
      </c>
      <c r="Q23" s="32">
        <f>A23*M23</f>
        <v>350</v>
      </c>
    </row>
    <row r="24" spans="1:18" s="8" customFormat="1" ht="40.15" customHeight="1" x14ac:dyDescent="0.2">
      <c r="A24" s="87">
        <v>1</v>
      </c>
      <c r="B24" s="86" t="s">
        <v>149</v>
      </c>
      <c r="C24" s="86" t="s">
        <v>168</v>
      </c>
      <c r="D24" s="87">
        <v>237</v>
      </c>
      <c r="E24" s="87"/>
      <c r="F24" s="99" t="s">
        <v>151</v>
      </c>
      <c r="G24" s="98" t="s">
        <v>154</v>
      </c>
      <c r="H24" s="87"/>
      <c r="I24" s="87"/>
      <c r="J24" s="88"/>
      <c r="K24" s="91">
        <f t="shared" si="6"/>
        <v>0</v>
      </c>
      <c r="L24" s="72"/>
      <c r="M24" s="94">
        <f t="shared" si="4"/>
        <v>140</v>
      </c>
      <c r="N24" s="77">
        <f>SUM(M24/(1-$N$15))</f>
        <v>280</v>
      </c>
      <c r="O24" s="32">
        <f>SUM(A24*N24)</f>
        <v>280</v>
      </c>
      <c r="Q24" s="32">
        <f>A24*M24</f>
        <v>140</v>
      </c>
    </row>
    <row r="25" spans="1:18" s="8" customFormat="1" ht="40.15" customHeight="1" x14ac:dyDescent="0.2">
      <c r="A25" s="87">
        <v>1</v>
      </c>
      <c r="B25" s="86" t="s">
        <v>150</v>
      </c>
      <c r="C25" s="86" t="s">
        <v>168</v>
      </c>
      <c r="D25" s="87">
        <v>131.75</v>
      </c>
      <c r="E25" s="87"/>
      <c r="F25" s="99" t="s">
        <v>151</v>
      </c>
      <c r="G25" s="98" t="s">
        <v>154</v>
      </c>
      <c r="H25" s="87"/>
      <c r="I25" s="87"/>
      <c r="J25" s="88"/>
      <c r="K25" s="91">
        <f t="shared" si="6"/>
        <v>0</v>
      </c>
      <c r="L25" s="72"/>
      <c r="M25" s="94">
        <f t="shared" si="4"/>
        <v>77</v>
      </c>
      <c r="N25" s="77">
        <f>SUM(M25/(1-$N$15))</f>
        <v>154</v>
      </c>
      <c r="O25" s="32">
        <f>SUM(A25*N25)</f>
        <v>154</v>
      </c>
      <c r="Q25" s="32">
        <f>A25*M25</f>
        <v>77</v>
      </c>
    </row>
    <row r="26" spans="1:18" s="8" customFormat="1" ht="40.15" customHeight="1" x14ac:dyDescent="0.2">
      <c r="A26" s="97">
        <v>1</v>
      </c>
      <c r="B26" s="81" t="s">
        <v>164</v>
      </c>
      <c r="C26" s="97"/>
      <c r="D26" s="97">
        <v>60</v>
      </c>
      <c r="E26" s="97">
        <v>140.375</v>
      </c>
      <c r="F26" s="79" t="s">
        <v>139</v>
      </c>
      <c r="G26" s="79" t="s">
        <v>140</v>
      </c>
      <c r="H26" s="97">
        <v>9.25</v>
      </c>
      <c r="I26" s="97">
        <f>H26*A26</f>
        <v>9.25</v>
      </c>
      <c r="J26" s="104"/>
      <c r="K26" s="105">
        <f>J26*A26</f>
        <v>0</v>
      </c>
      <c r="L26" s="72"/>
      <c r="M26" s="94">
        <f t="shared" si="4"/>
        <v>35</v>
      </c>
      <c r="N26" s="77">
        <f t="shared" ref="N26:N29" si="7">SUM(M26/(1-$N$15))</f>
        <v>70</v>
      </c>
      <c r="O26" s="32">
        <f t="shared" ref="O26:O29" si="8">SUM(A26*N26)</f>
        <v>70</v>
      </c>
      <c r="Q26" s="32">
        <f t="shared" ref="Q26:Q29" si="9">A26*M26</f>
        <v>35</v>
      </c>
    </row>
    <row r="27" spans="1:18" s="8" customFormat="1" ht="40.15" customHeight="1" x14ac:dyDescent="0.2">
      <c r="A27" s="97">
        <v>1</v>
      </c>
      <c r="B27" s="81" t="s">
        <v>165</v>
      </c>
      <c r="C27" s="97"/>
      <c r="D27" s="97">
        <v>212</v>
      </c>
      <c r="E27" s="97">
        <v>140.375</v>
      </c>
      <c r="F27" s="79" t="s">
        <v>139</v>
      </c>
      <c r="G27" s="79" t="s">
        <v>140</v>
      </c>
      <c r="H27" s="97">
        <v>22.75</v>
      </c>
      <c r="I27" s="97">
        <f>H27*A27</f>
        <v>22.75</v>
      </c>
      <c r="J27" s="104"/>
      <c r="K27" s="105">
        <f>J27*A27</f>
        <v>0</v>
      </c>
      <c r="L27" s="72"/>
      <c r="M27" s="94">
        <f t="shared" si="4"/>
        <v>126</v>
      </c>
      <c r="N27" s="77">
        <f t="shared" si="7"/>
        <v>252</v>
      </c>
      <c r="O27" s="32">
        <f t="shared" si="8"/>
        <v>252</v>
      </c>
      <c r="Q27" s="32">
        <f t="shared" si="9"/>
        <v>126</v>
      </c>
    </row>
    <row r="28" spans="1:18" s="8" customFormat="1" ht="40.15" customHeight="1" x14ac:dyDescent="0.2">
      <c r="A28" s="87">
        <v>1</v>
      </c>
      <c r="B28" s="81" t="s">
        <v>166</v>
      </c>
      <c r="C28" s="87"/>
      <c r="D28" s="87">
        <v>298</v>
      </c>
      <c r="E28" s="87">
        <v>147</v>
      </c>
      <c r="F28" s="79" t="s">
        <v>139</v>
      </c>
      <c r="G28" s="80" t="s">
        <v>140</v>
      </c>
      <c r="H28" s="87">
        <v>28.25</v>
      </c>
      <c r="I28" s="87">
        <f>H28*A28</f>
        <v>28.25</v>
      </c>
      <c r="J28" s="88"/>
      <c r="K28" s="91">
        <f>J28*A28</f>
        <v>0</v>
      </c>
      <c r="L28" s="72"/>
      <c r="M28" s="94">
        <f t="shared" si="4"/>
        <v>175</v>
      </c>
      <c r="N28" s="77">
        <f t="shared" si="7"/>
        <v>350</v>
      </c>
      <c r="O28" s="32">
        <f t="shared" si="8"/>
        <v>350</v>
      </c>
      <c r="Q28" s="32">
        <f t="shared" si="9"/>
        <v>175</v>
      </c>
    </row>
    <row r="29" spans="1:18" s="8" customFormat="1" ht="40.15" customHeight="1" x14ac:dyDescent="0.2">
      <c r="A29" s="87">
        <v>1</v>
      </c>
      <c r="B29" s="81" t="s">
        <v>167</v>
      </c>
      <c r="C29" s="87"/>
      <c r="D29" s="87">
        <v>300</v>
      </c>
      <c r="E29" s="87">
        <v>146.625</v>
      </c>
      <c r="F29" s="79" t="s">
        <v>139</v>
      </c>
      <c r="G29" s="80" t="s">
        <v>140</v>
      </c>
      <c r="H29" s="87">
        <v>28.25</v>
      </c>
      <c r="I29" s="87">
        <f>H29*A29</f>
        <v>28.25</v>
      </c>
      <c r="J29" s="88"/>
      <c r="K29" s="91">
        <f>J29*A29</f>
        <v>0</v>
      </c>
      <c r="L29" s="72"/>
      <c r="M29" s="94">
        <f t="shared" si="4"/>
        <v>175</v>
      </c>
      <c r="N29" s="77">
        <f t="shared" si="7"/>
        <v>350</v>
      </c>
      <c r="O29" s="32">
        <f t="shared" si="8"/>
        <v>350</v>
      </c>
      <c r="Q29" s="32">
        <f t="shared" si="9"/>
        <v>175</v>
      </c>
    </row>
    <row r="30" spans="1:18" s="8" customFormat="1" ht="40.15" customHeight="1" x14ac:dyDescent="0.2">
      <c r="A30" s="90">
        <v>1</v>
      </c>
      <c r="B30" s="131"/>
      <c r="C30" s="132"/>
      <c r="D30" s="132"/>
      <c r="E30" s="132"/>
      <c r="F30" s="79" t="s">
        <v>143</v>
      </c>
      <c r="G30" s="81"/>
      <c r="H30" s="131"/>
      <c r="I30" s="132"/>
      <c r="J30" s="75"/>
      <c r="K30" s="92">
        <f t="shared" si="1"/>
        <v>0</v>
      </c>
      <c r="L30" s="72"/>
      <c r="M30" s="16"/>
      <c r="P30" s="31"/>
      <c r="R30" s="31"/>
    </row>
    <row r="31" spans="1:18" s="8" customFormat="1" ht="40.15" customHeight="1" x14ac:dyDescent="0.2">
      <c r="A31" s="90">
        <v>1</v>
      </c>
      <c r="B31" s="131"/>
      <c r="C31" s="131"/>
      <c r="D31" s="131"/>
      <c r="E31" s="131"/>
      <c r="F31" s="79" t="s">
        <v>172</v>
      </c>
      <c r="G31" s="79"/>
      <c r="H31" s="131"/>
      <c r="I31" s="131"/>
      <c r="J31" s="104">
        <v>6000</v>
      </c>
      <c r="K31" s="105">
        <f t="shared" si="1"/>
        <v>6000</v>
      </c>
      <c r="L31" s="72"/>
      <c r="N31" s="100"/>
      <c r="R31" s="31"/>
    </row>
    <row r="32" spans="1:18" s="107" customFormat="1" ht="40.15" customHeight="1" x14ac:dyDescent="0.2">
      <c r="A32" s="97">
        <v>1</v>
      </c>
      <c r="B32" s="133"/>
      <c r="C32" s="133"/>
      <c r="D32" s="133"/>
      <c r="E32" s="133"/>
      <c r="F32" s="81" t="s">
        <v>173</v>
      </c>
      <c r="G32" s="81" t="s">
        <v>174</v>
      </c>
      <c r="H32" s="133"/>
      <c r="I32" s="133"/>
      <c r="J32" s="104"/>
      <c r="K32" s="105">
        <f t="shared" si="1"/>
        <v>0</v>
      </c>
      <c r="L32" s="106"/>
      <c r="N32" s="100"/>
      <c r="O32" s="101">
        <f>SUM(O16:O29)</f>
        <v>3402</v>
      </c>
      <c r="P32" s="31"/>
      <c r="Q32" s="109">
        <f>SUM(Q16:Q29)</f>
        <v>1701</v>
      </c>
      <c r="R32" s="108"/>
    </row>
    <row r="33" spans="1:20" s="8" customFormat="1" ht="40.15" customHeight="1" x14ac:dyDescent="0.2">
      <c r="A33" s="90">
        <v>1</v>
      </c>
      <c r="B33" s="131"/>
      <c r="C33" s="131"/>
      <c r="D33" s="131"/>
      <c r="E33" s="131"/>
      <c r="F33" s="79" t="s">
        <v>144</v>
      </c>
      <c r="G33" s="79"/>
      <c r="H33" s="131"/>
      <c r="I33" s="131"/>
      <c r="J33" s="75"/>
      <c r="K33" s="92">
        <f t="shared" si="1"/>
        <v>0</v>
      </c>
      <c r="L33" s="72"/>
      <c r="M33" s="95"/>
      <c r="N33" s="95"/>
      <c r="O33" s="95"/>
      <c r="P33" s="31"/>
      <c r="R33" s="31"/>
      <c r="S33" s="73"/>
      <c r="T33" s="74"/>
    </row>
    <row r="34" spans="1:20" s="8" customFormat="1" ht="40.15" customHeight="1" x14ac:dyDescent="0.2">
      <c r="A34" s="90">
        <v>1</v>
      </c>
      <c r="B34" s="131"/>
      <c r="C34" s="131"/>
      <c r="D34" s="131"/>
      <c r="E34" s="131"/>
      <c r="F34" s="79" t="s">
        <v>145</v>
      </c>
      <c r="G34" s="79"/>
      <c r="H34" s="131"/>
      <c r="I34" s="131"/>
      <c r="J34" s="75"/>
      <c r="K34" s="92">
        <f t="shared" si="1"/>
        <v>0</v>
      </c>
      <c r="L34" s="72"/>
      <c r="M34" s="95"/>
      <c r="N34" s="95"/>
      <c r="O34" s="95"/>
      <c r="P34" s="31"/>
      <c r="R34" s="31"/>
      <c r="S34" s="73"/>
      <c r="T34" s="74"/>
    </row>
    <row r="35" spans="1:20" s="8" customFormat="1" ht="40.15" customHeight="1" thickBot="1" x14ac:dyDescent="0.25">
      <c r="A35" s="90">
        <v>1</v>
      </c>
      <c r="B35" s="131"/>
      <c r="C35" s="131"/>
      <c r="D35" s="131"/>
      <c r="E35" s="131"/>
      <c r="F35" s="79" t="s">
        <v>146</v>
      </c>
      <c r="G35" s="79" t="s">
        <v>147</v>
      </c>
      <c r="H35" s="131"/>
      <c r="I35" s="131"/>
      <c r="J35" s="75"/>
      <c r="K35" s="92">
        <f>J35*A35</f>
        <v>0</v>
      </c>
      <c r="L35" s="72"/>
      <c r="P35" s="76"/>
    </row>
    <row r="36" spans="1:20" s="8" customFormat="1" ht="40.15" customHeight="1" thickBot="1" x14ac:dyDescent="0.25">
      <c r="A36" s="112"/>
      <c r="B36" s="113"/>
      <c r="C36" s="113"/>
      <c r="D36" s="113"/>
      <c r="E36" s="113"/>
      <c r="F36" s="113"/>
      <c r="G36" s="113"/>
      <c r="H36" s="113"/>
      <c r="I36" s="113"/>
      <c r="J36" s="113"/>
      <c r="K36" s="114"/>
      <c r="L36" s="4"/>
      <c r="N36" s="32"/>
      <c r="P36" s="31"/>
      <c r="R36" s="31"/>
      <c r="S36" s="73"/>
      <c r="T36" s="74"/>
    </row>
    <row r="37" spans="1:20" s="8" customFormat="1" ht="40.15" customHeight="1" thickTop="1" x14ac:dyDescent="0.2">
      <c r="A37" s="82" t="s">
        <v>24</v>
      </c>
      <c r="B37" s="83"/>
      <c r="C37" s="83"/>
      <c r="D37" s="83"/>
      <c r="E37" s="83"/>
      <c r="F37" s="83"/>
      <c r="G37" s="83"/>
      <c r="H37" s="83"/>
      <c r="I37" s="83"/>
      <c r="J37" s="84"/>
      <c r="K37" s="85">
        <f>SUM(K16:K36)</f>
        <v>6000</v>
      </c>
      <c r="L37" s="17"/>
      <c r="N37" s="32"/>
      <c r="P37" s="31"/>
      <c r="R37" s="31"/>
      <c r="S37" s="73"/>
      <c r="T37" s="74"/>
    </row>
    <row r="38" spans="1:20" s="8" customFormat="1" ht="40.15" customHeight="1" thickBot="1" x14ac:dyDescent="0.25">
      <c r="A38" s="2"/>
      <c r="B38" s="2"/>
      <c r="C38" s="2"/>
      <c r="D38" s="2"/>
      <c r="E38" s="2"/>
      <c r="F38" s="2"/>
      <c r="G38" s="2"/>
      <c r="H38" s="2"/>
      <c r="I38" s="2"/>
      <c r="J38" s="3"/>
      <c r="K38" s="4"/>
      <c r="L38" s="7"/>
      <c r="M38"/>
      <c r="N38" s="32"/>
      <c r="P38" s="31"/>
      <c r="R38" s="31"/>
      <c r="S38" s="73"/>
      <c r="T38" s="74"/>
    </row>
    <row r="39" spans="1:20" s="8" customFormat="1" ht="40.15" customHeight="1" x14ac:dyDescent="0.2">
      <c r="A39" s="119" t="s">
        <v>133</v>
      </c>
      <c r="B39" s="120"/>
      <c r="C39" s="120"/>
      <c r="D39" s="120"/>
      <c r="E39" s="120"/>
      <c r="F39" s="120"/>
      <c r="G39" s="120"/>
      <c r="H39" s="120"/>
      <c r="I39" s="120"/>
      <c r="J39" s="120"/>
      <c r="K39" s="121"/>
      <c r="L39" s="7"/>
      <c r="M39"/>
      <c r="N39" s="32"/>
      <c r="P39" s="31"/>
      <c r="R39" s="31"/>
      <c r="S39" s="73"/>
      <c r="T39" s="74"/>
    </row>
    <row r="40" spans="1:20" s="8" customFormat="1" ht="24.95" customHeight="1" x14ac:dyDescent="0.2">
      <c r="A40" s="122"/>
      <c r="B40" s="116"/>
      <c r="C40" s="116"/>
      <c r="D40" s="116"/>
      <c r="E40" s="116"/>
      <c r="F40" s="116"/>
      <c r="G40" s="116"/>
      <c r="H40" s="116"/>
      <c r="I40" s="116"/>
      <c r="J40" s="116"/>
      <c r="K40" s="123"/>
      <c r="L40" s="7"/>
      <c r="P40" s="31"/>
    </row>
    <row r="41" spans="1:20" s="8" customFormat="1" ht="34.700000000000003" customHeight="1" x14ac:dyDescent="0.2">
      <c r="A41" s="122"/>
      <c r="B41" s="116"/>
      <c r="C41" s="116"/>
      <c r="D41" s="116"/>
      <c r="E41" s="116"/>
      <c r="F41" s="116"/>
      <c r="G41" s="116"/>
      <c r="H41" s="116"/>
      <c r="I41" s="116"/>
      <c r="J41" s="116"/>
      <c r="K41" s="123"/>
      <c r="L41" s="7"/>
    </row>
    <row r="42" spans="1:20" ht="24.95" customHeight="1" x14ac:dyDescent="0.2">
      <c r="A42" s="122"/>
      <c r="B42" s="116"/>
      <c r="C42" s="116"/>
      <c r="D42" s="116"/>
      <c r="E42" s="116"/>
      <c r="F42" s="116"/>
      <c r="G42" s="116"/>
      <c r="H42" s="116"/>
      <c r="I42" s="116"/>
      <c r="J42" s="116"/>
      <c r="K42" s="123"/>
      <c r="L42" s="7"/>
      <c r="M42" s="8"/>
    </row>
    <row r="43" spans="1:20" ht="20.100000000000001" customHeight="1" x14ac:dyDescent="0.2">
      <c r="A43" s="122"/>
      <c r="B43" s="116"/>
      <c r="C43" s="116"/>
      <c r="D43" s="116"/>
      <c r="E43" s="116"/>
      <c r="F43" s="116"/>
      <c r="G43" s="116"/>
      <c r="H43" s="116"/>
      <c r="I43" s="116"/>
      <c r="J43" s="116"/>
      <c r="K43" s="123"/>
      <c r="L43" s="7"/>
    </row>
    <row r="44" spans="1:20" s="8" customFormat="1" ht="24.95" customHeight="1" thickBot="1" x14ac:dyDescent="0.25">
      <c r="A44" s="124"/>
      <c r="B44" s="125"/>
      <c r="C44" s="125"/>
      <c r="D44" s="125"/>
      <c r="E44" s="125"/>
      <c r="F44" s="125"/>
      <c r="G44" s="125"/>
      <c r="H44" s="125"/>
      <c r="I44" s="125"/>
      <c r="J44" s="125"/>
      <c r="K44" s="126"/>
      <c r="L44" s="7"/>
      <c r="M44"/>
    </row>
    <row r="45" spans="1:20" s="8" customFormat="1" ht="24.95" customHeight="1" x14ac:dyDescent="0.2">
      <c r="A45" s="2"/>
      <c r="B45" s="2"/>
      <c r="C45" s="2"/>
      <c r="D45" s="2"/>
      <c r="E45" s="2"/>
      <c r="F45" s="2"/>
      <c r="G45" s="2"/>
      <c r="H45" s="2"/>
      <c r="I45" s="2"/>
      <c r="J45" s="3"/>
      <c r="K45" s="4"/>
      <c r="L45" s="7"/>
      <c r="M45"/>
    </row>
    <row r="46" spans="1:20" s="8" customFormat="1" ht="24.95" customHeight="1" x14ac:dyDescent="0.25">
      <c r="A46" s="2"/>
      <c r="B46" s="54" t="s">
        <v>44</v>
      </c>
      <c r="C46" s="55"/>
      <c r="D46" s="55"/>
      <c r="E46" s="55"/>
      <c r="F46" s="55"/>
      <c r="G46" s="55"/>
      <c r="H46" s="55"/>
      <c r="I46" s="55"/>
      <c r="J46" s="56"/>
      <c r="K46" s="57"/>
      <c r="L46" s="7"/>
      <c r="M46"/>
    </row>
    <row r="47" spans="1:20" ht="24.95" customHeight="1" x14ac:dyDescent="0.2">
      <c r="A47" s="2"/>
      <c r="B47" s="115" t="s">
        <v>142</v>
      </c>
      <c r="C47" s="116"/>
      <c r="D47" s="116"/>
      <c r="E47" s="116"/>
      <c r="F47" s="116"/>
      <c r="G47" s="116"/>
      <c r="H47" s="116"/>
      <c r="I47" s="116"/>
      <c r="J47" s="116"/>
      <c r="K47" s="116"/>
      <c r="L47" s="7"/>
    </row>
    <row r="48" spans="1:20" ht="24.95" customHeight="1" x14ac:dyDescent="0.2">
      <c r="A48" s="2"/>
      <c r="B48" s="116"/>
      <c r="C48" s="116"/>
      <c r="D48" s="116"/>
      <c r="E48" s="116"/>
      <c r="F48" s="116"/>
      <c r="G48" s="116"/>
      <c r="H48" s="116"/>
      <c r="I48" s="116"/>
      <c r="J48" s="116"/>
      <c r="K48" s="116"/>
      <c r="L48" s="7"/>
    </row>
    <row r="49" spans="1:13" s="8" customFormat="1" ht="24.95" customHeight="1" x14ac:dyDescent="0.25">
      <c r="A49" s="2"/>
      <c r="B49" s="54" t="s">
        <v>152</v>
      </c>
      <c r="C49" s="55"/>
      <c r="D49" s="55"/>
      <c r="E49" s="55"/>
      <c r="F49" s="55"/>
      <c r="G49" s="55"/>
      <c r="H49" s="55"/>
      <c r="I49" s="55"/>
      <c r="J49" s="56"/>
      <c r="K49" s="57"/>
      <c r="L49" s="7"/>
      <c r="M49"/>
    </row>
    <row r="50" spans="1:13" s="8" customFormat="1" ht="20.100000000000001" customHeight="1" x14ac:dyDescent="0.2">
      <c r="A50" s="2"/>
      <c r="B50" s="115" t="s">
        <v>171</v>
      </c>
      <c r="C50" s="116"/>
      <c r="D50" s="116"/>
      <c r="E50" s="116"/>
      <c r="F50" s="116"/>
      <c r="G50" s="116"/>
      <c r="H50" s="116"/>
      <c r="I50" s="116"/>
      <c r="J50" s="116"/>
      <c r="K50" s="116"/>
      <c r="L50" s="7"/>
      <c r="M50"/>
    </row>
    <row r="51" spans="1:13" s="8" customFormat="1" ht="20.100000000000001" customHeight="1" x14ac:dyDescent="0.2">
      <c r="A51" s="2"/>
      <c r="B51" s="116"/>
      <c r="C51" s="116"/>
      <c r="D51" s="116"/>
      <c r="E51" s="116"/>
      <c r="F51" s="116"/>
      <c r="G51" s="116"/>
      <c r="H51" s="116"/>
      <c r="I51" s="116"/>
      <c r="J51" s="116"/>
      <c r="K51" s="116"/>
      <c r="L51" s="7"/>
      <c r="M51"/>
    </row>
    <row r="52" spans="1:13" ht="24.95" customHeight="1" x14ac:dyDescent="0.2">
      <c r="A52" s="2"/>
      <c r="B52" s="2"/>
      <c r="C52" s="2"/>
      <c r="D52" s="2"/>
      <c r="E52" s="2"/>
      <c r="F52" s="2"/>
      <c r="G52" s="2"/>
      <c r="H52" s="2"/>
      <c r="I52" s="2"/>
      <c r="J52" s="3"/>
      <c r="K52" s="4"/>
      <c r="L52" s="7"/>
    </row>
    <row r="53" spans="1:13" ht="24.95" customHeight="1" x14ac:dyDescent="0.2">
      <c r="A53" s="22"/>
      <c r="B53" s="44" t="s">
        <v>30</v>
      </c>
      <c r="C53" s="23"/>
      <c r="D53" s="22"/>
      <c r="E53" s="22"/>
      <c r="F53" s="24"/>
      <c r="G53" s="23"/>
      <c r="H53" s="23"/>
      <c r="I53" s="23"/>
      <c r="J53" s="23"/>
      <c r="K53" s="23"/>
      <c r="L53" s="25"/>
      <c r="M53" s="22"/>
    </row>
    <row r="54" spans="1:13" ht="20.100000000000001" customHeight="1" x14ac:dyDescent="0.2">
      <c r="A54" s="33">
        <v>1</v>
      </c>
      <c r="B54" s="34" t="s">
        <v>125</v>
      </c>
      <c r="C54" s="2"/>
      <c r="D54" s="2"/>
      <c r="E54" s="2"/>
      <c r="F54" s="2"/>
      <c r="G54" s="2"/>
      <c r="H54" s="2"/>
      <c r="I54" s="2"/>
      <c r="J54" s="3"/>
      <c r="K54" s="43"/>
      <c r="L54" s="2"/>
      <c r="M54" s="8"/>
    </row>
    <row r="55" spans="1:13" ht="20.100000000000001" customHeight="1" x14ac:dyDescent="0.2">
      <c r="A55" s="33">
        <v>2</v>
      </c>
      <c r="B55" s="34" t="s">
        <v>118</v>
      </c>
      <c r="C55"/>
      <c r="D55"/>
      <c r="E55"/>
      <c r="F55"/>
      <c r="G55"/>
      <c r="H55"/>
      <c r="I55"/>
      <c r="J55"/>
      <c r="L55" s="36"/>
      <c r="M55" s="37"/>
    </row>
    <row r="56" spans="1:13" ht="24.95" customHeight="1" x14ac:dyDescent="0.2">
      <c r="A56" s="33">
        <v>3</v>
      </c>
      <c r="B56" s="34" t="s">
        <v>120</v>
      </c>
      <c r="C56" s="35"/>
      <c r="D56" s="37"/>
      <c r="E56" s="37"/>
      <c r="F56" s="38"/>
      <c r="G56" s="35"/>
      <c r="H56" s="35"/>
      <c r="I56" s="35"/>
      <c r="J56" s="35"/>
      <c r="K56" s="35"/>
      <c r="L56" s="36"/>
      <c r="M56" s="37"/>
    </row>
    <row r="57" spans="1:13" s="22" customFormat="1" ht="24.95" customHeight="1" x14ac:dyDescent="0.2">
      <c r="A57" s="33">
        <v>4</v>
      </c>
      <c r="B57" s="110" t="s">
        <v>126</v>
      </c>
      <c r="C57" s="110"/>
      <c r="D57" s="110"/>
      <c r="E57" s="110"/>
      <c r="F57" s="110"/>
      <c r="G57" s="110"/>
      <c r="H57" s="110"/>
      <c r="I57" s="110"/>
      <c r="J57" s="111"/>
      <c r="K57" s="111"/>
      <c r="L57" s="36"/>
      <c r="M57" s="37"/>
    </row>
    <row r="58" spans="1:13" s="8" customFormat="1" ht="20.100000000000001" customHeight="1" x14ac:dyDescent="0.2">
      <c r="A58" s="33"/>
      <c r="B58" s="111"/>
      <c r="C58" s="111"/>
      <c r="D58" s="111"/>
      <c r="E58" s="111"/>
      <c r="F58" s="111"/>
      <c r="G58" s="111"/>
      <c r="H58" s="111"/>
      <c r="I58" s="111"/>
      <c r="J58" s="111"/>
      <c r="K58" s="111"/>
      <c r="L58" s="7"/>
      <c r="M58"/>
    </row>
    <row r="59" spans="1:13" s="37" customFormat="1" ht="16.149999999999999" customHeight="1" x14ac:dyDescent="0.2">
      <c r="A59" s="2"/>
      <c r="B59" s="111"/>
      <c r="C59" s="111"/>
      <c r="D59" s="111"/>
      <c r="E59" s="111"/>
      <c r="F59" s="111"/>
      <c r="G59" s="111"/>
      <c r="H59" s="111"/>
      <c r="I59" s="111"/>
      <c r="J59" s="111"/>
      <c r="K59" s="111"/>
      <c r="L59" s="2"/>
      <c r="M59" s="8"/>
    </row>
    <row r="60" spans="1:13" s="37" customFormat="1" ht="19.149999999999999" customHeight="1" x14ac:dyDescent="0.2">
      <c r="A60" s="2"/>
      <c r="B60" s="111"/>
      <c r="C60" s="111"/>
      <c r="D60" s="111"/>
      <c r="E60" s="111"/>
      <c r="F60" s="111"/>
      <c r="G60" s="111"/>
      <c r="H60" s="111"/>
      <c r="I60" s="111"/>
      <c r="J60" s="111"/>
      <c r="K60" s="111"/>
      <c r="L60" s="2"/>
      <c r="M60" s="8"/>
    </row>
    <row r="61" spans="1:13" s="37" customFormat="1" ht="20.100000000000001" customHeight="1" x14ac:dyDescent="0.2">
      <c r="A61" s="33">
        <v>5</v>
      </c>
      <c r="B61" s="34" t="s">
        <v>128</v>
      </c>
      <c r="C61" s="35"/>
      <c r="F61" s="38"/>
      <c r="G61" s="35"/>
      <c r="H61" s="35"/>
      <c r="I61" s="35"/>
      <c r="J61" s="35"/>
      <c r="K61" s="35"/>
      <c r="L61" s="36"/>
    </row>
    <row r="62" spans="1:13" ht="20.100000000000001" customHeight="1" x14ac:dyDescent="0.2">
      <c r="A62" s="33">
        <v>6</v>
      </c>
      <c r="B62" s="34" t="s">
        <v>6</v>
      </c>
      <c r="C62" s="35"/>
      <c r="D62" s="37"/>
      <c r="E62" s="37"/>
      <c r="F62" s="38"/>
      <c r="G62" s="35"/>
      <c r="H62" s="35"/>
      <c r="I62" s="35"/>
      <c r="J62" s="35"/>
      <c r="K62" s="35"/>
      <c r="L62" s="36"/>
      <c r="M62" s="37"/>
    </row>
    <row r="63" spans="1:13" s="8" customFormat="1" ht="20.100000000000001" customHeight="1" x14ac:dyDescent="0.2">
      <c r="A63" s="33">
        <v>7</v>
      </c>
      <c r="B63" s="34" t="s">
        <v>121</v>
      </c>
      <c r="C63" s="35"/>
      <c r="D63" s="37"/>
      <c r="E63" s="37"/>
      <c r="F63" s="38"/>
      <c r="G63" s="35"/>
      <c r="H63" s="35"/>
      <c r="I63" s="35"/>
      <c r="J63" s="35"/>
      <c r="K63" s="35"/>
      <c r="L63" s="36"/>
      <c r="M63" s="37"/>
    </row>
    <row r="64" spans="1:13" s="8" customFormat="1" ht="20.100000000000001" customHeight="1" x14ac:dyDescent="0.2">
      <c r="A64" s="33">
        <v>8</v>
      </c>
      <c r="B64" s="34" t="s">
        <v>122</v>
      </c>
      <c r="C64" s="35"/>
      <c r="D64" s="37"/>
      <c r="E64" s="37"/>
      <c r="F64" s="38"/>
      <c r="G64" s="35"/>
      <c r="H64" s="35"/>
      <c r="I64" s="35"/>
      <c r="J64" s="35"/>
      <c r="K64" s="35"/>
      <c r="L64" s="36"/>
      <c r="M64" s="37"/>
    </row>
    <row r="65" spans="1:13" s="37" customFormat="1" ht="20.100000000000001" customHeight="1" x14ac:dyDescent="0.2">
      <c r="A65" s="33">
        <v>9</v>
      </c>
      <c r="B65" s="34" t="s">
        <v>7</v>
      </c>
      <c r="C65" s="35"/>
      <c r="F65" s="38"/>
      <c r="G65" s="35"/>
      <c r="H65" s="35"/>
      <c r="I65" s="35"/>
      <c r="J65" s="35"/>
      <c r="K65" s="35"/>
      <c r="L65" s="36"/>
    </row>
    <row r="66" spans="1:13" s="37" customFormat="1" ht="20.100000000000001" customHeight="1" x14ac:dyDescent="0.2">
      <c r="A66" s="33">
        <v>10</v>
      </c>
      <c r="B66" s="34" t="s">
        <v>25</v>
      </c>
      <c r="C66" s="35"/>
      <c r="F66" s="38"/>
      <c r="G66" s="35"/>
      <c r="H66" s="35"/>
      <c r="I66" s="35"/>
      <c r="J66" s="35"/>
      <c r="K66" s="35"/>
      <c r="L66" s="36"/>
    </row>
    <row r="67" spans="1:13" s="37" customFormat="1" ht="19.149999999999999" customHeight="1" x14ac:dyDescent="0.2">
      <c r="A67" s="33">
        <v>11</v>
      </c>
      <c r="B67" s="34" t="s">
        <v>124</v>
      </c>
      <c r="C67" s="35"/>
      <c r="F67" s="38"/>
      <c r="G67" s="35"/>
      <c r="H67" s="35"/>
      <c r="I67" s="35"/>
      <c r="J67" s="35"/>
      <c r="K67" s="35"/>
      <c r="L67" s="36"/>
    </row>
    <row r="68" spans="1:13" s="37" customFormat="1" ht="19.149999999999999" customHeight="1" x14ac:dyDescent="0.2">
      <c r="A68" s="33">
        <v>12</v>
      </c>
      <c r="B68" s="34" t="s">
        <v>8</v>
      </c>
      <c r="C68" s="35"/>
      <c r="F68" s="38"/>
      <c r="G68" s="35"/>
      <c r="H68" s="35"/>
      <c r="I68" s="35"/>
      <c r="J68" s="35"/>
      <c r="K68" s="35"/>
      <c r="L68" s="36"/>
    </row>
    <row r="69" spans="1:13" s="37" customFormat="1" ht="20.100000000000001" customHeight="1" x14ac:dyDescent="0.2">
      <c r="A69" s="33">
        <v>13</v>
      </c>
      <c r="B69" s="34" t="s">
        <v>9</v>
      </c>
      <c r="C69" s="39"/>
      <c r="D69" s="40"/>
      <c r="E69" s="40"/>
      <c r="F69" s="41"/>
      <c r="G69" s="35"/>
      <c r="H69" s="35"/>
      <c r="I69" s="35"/>
      <c r="J69" s="35"/>
      <c r="K69" s="35"/>
      <c r="L69" s="36"/>
      <c r="M69" s="40"/>
    </row>
    <row r="70" spans="1:13" s="37" customFormat="1" ht="20.100000000000001" customHeight="1" x14ac:dyDescent="0.2">
      <c r="A70" s="33">
        <v>14</v>
      </c>
      <c r="B70" s="34" t="s">
        <v>20</v>
      </c>
      <c r="C70" s="39"/>
      <c r="D70" s="40"/>
      <c r="E70" s="40"/>
      <c r="F70" s="41"/>
      <c r="G70" s="35"/>
      <c r="H70" s="35"/>
      <c r="I70" s="35"/>
      <c r="J70" s="35"/>
      <c r="K70" s="35"/>
      <c r="L70" s="36"/>
      <c r="M70" s="40"/>
    </row>
    <row r="71" spans="1:13" s="37" customFormat="1" ht="20.100000000000001" customHeight="1" x14ac:dyDescent="0.2">
      <c r="A71" s="33">
        <v>15</v>
      </c>
      <c r="B71" s="34" t="s">
        <v>127</v>
      </c>
      <c r="C71" s="39"/>
      <c r="D71" s="40"/>
      <c r="E71" s="40"/>
      <c r="F71" s="41"/>
      <c r="G71" s="35"/>
      <c r="H71" s="35"/>
      <c r="I71" s="35"/>
      <c r="J71" s="35"/>
      <c r="K71" s="35"/>
      <c r="L71" s="36"/>
      <c r="M71" s="40"/>
    </row>
    <row r="72" spans="1:13" s="37" customFormat="1" ht="20.100000000000001" customHeight="1" x14ac:dyDescent="0.2">
      <c r="A72" s="33">
        <v>16</v>
      </c>
      <c r="B72" s="34" t="s">
        <v>10</v>
      </c>
      <c r="C72" s="35"/>
      <c r="D72" s="40"/>
      <c r="E72" s="40"/>
      <c r="F72" s="38"/>
      <c r="G72" s="35"/>
      <c r="H72" s="35"/>
      <c r="I72" s="35"/>
      <c r="J72" s="35"/>
      <c r="K72" s="35"/>
      <c r="L72" s="36"/>
      <c r="M72" s="40"/>
    </row>
    <row r="73" spans="1:13" s="40" customFormat="1" ht="20.100000000000001" customHeight="1" x14ac:dyDescent="0.2">
      <c r="A73" s="33">
        <v>17</v>
      </c>
      <c r="B73" s="34" t="s">
        <v>119</v>
      </c>
      <c r="C73" s="35"/>
      <c r="F73" s="38"/>
      <c r="G73" s="35"/>
      <c r="H73" s="35"/>
      <c r="I73" s="35"/>
      <c r="J73" s="35"/>
      <c r="K73" s="35"/>
      <c r="L73" s="36"/>
    </row>
    <row r="74" spans="1:13" s="40" customFormat="1" ht="20.100000000000001" customHeight="1" x14ac:dyDescent="0.2">
      <c r="A74" s="33">
        <v>18</v>
      </c>
      <c r="B74" s="34" t="s">
        <v>11</v>
      </c>
      <c r="C74" s="35"/>
      <c r="F74" s="38"/>
      <c r="G74" s="35"/>
      <c r="H74" s="35"/>
      <c r="I74" s="35"/>
      <c r="J74" s="35"/>
      <c r="K74" s="35"/>
      <c r="L74" s="36"/>
    </row>
    <row r="75" spans="1:13" s="40" customFormat="1" ht="20.100000000000001" customHeight="1" x14ac:dyDescent="0.2">
      <c r="A75" s="33">
        <v>19</v>
      </c>
      <c r="B75" s="34" t="s">
        <v>26</v>
      </c>
      <c r="C75" s="2"/>
      <c r="D75" s="9"/>
      <c r="E75" s="9"/>
      <c r="F75" s="42"/>
      <c r="G75" s="2"/>
      <c r="H75" s="2"/>
      <c r="I75" s="2"/>
      <c r="J75" s="2"/>
      <c r="K75" s="2"/>
      <c r="L75" s="43"/>
      <c r="M75"/>
    </row>
    <row r="76" spans="1:13" s="40" customFormat="1" ht="20.100000000000001" customHeight="1" x14ac:dyDescent="0.2">
      <c r="A76" s="33">
        <v>20</v>
      </c>
      <c r="B76" s="34" t="s">
        <v>4</v>
      </c>
      <c r="C76" s="2"/>
      <c r="D76" s="2"/>
      <c r="E76" s="2"/>
      <c r="F76" s="2"/>
      <c r="G76" s="2"/>
      <c r="H76" s="2"/>
      <c r="I76" s="2"/>
      <c r="J76" s="2"/>
      <c r="K76" s="43"/>
      <c r="L76" s="7"/>
      <c r="M76"/>
    </row>
    <row r="77" spans="1:13" s="40" customFormat="1" ht="20.100000000000001" customHeight="1" x14ac:dyDescent="0.2">
      <c r="A77" s="33">
        <v>21</v>
      </c>
      <c r="B77" s="34" t="s">
        <v>5</v>
      </c>
      <c r="C77" s="2"/>
      <c r="D77" s="2"/>
      <c r="E77" s="2"/>
      <c r="F77" s="2"/>
      <c r="G77" s="2"/>
      <c r="H77" s="2"/>
      <c r="I77" s="2"/>
      <c r="J77" s="3"/>
      <c r="K77" s="43"/>
      <c r="L77" s="7"/>
      <c r="M77"/>
    </row>
    <row r="78" spans="1:13" s="40" customFormat="1" ht="20.100000000000001" customHeight="1" x14ac:dyDescent="0.2">
      <c r="A78" s="33">
        <v>22</v>
      </c>
      <c r="B78" s="34" t="s">
        <v>23</v>
      </c>
      <c r="C78" s="2"/>
      <c r="D78" s="2"/>
      <c r="E78" s="2"/>
      <c r="F78" s="2"/>
      <c r="G78" s="2"/>
      <c r="H78" s="2"/>
      <c r="I78" s="2"/>
      <c r="J78" s="3"/>
      <c r="K78" s="43"/>
      <c r="L78" s="7"/>
      <c r="M78"/>
    </row>
    <row r="79" spans="1:13" ht="20.100000000000001" customHeight="1" x14ac:dyDescent="0.2">
      <c r="A79" s="33">
        <v>23</v>
      </c>
      <c r="B79" s="34" t="s">
        <v>123</v>
      </c>
      <c r="C79" s="2"/>
      <c r="D79" s="2"/>
      <c r="E79" s="2"/>
      <c r="F79" s="2"/>
      <c r="G79" s="2"/>
      <c r="H79" s="2"/>
      <c r="I79" s="2"/>
      <c r="J79" s="3"/>
      <c r="K79" s="43"/>
      <c r="L79" s="7"/>
    </row>
    <row r="80" spans="1:13" ht="20.100000000000001" customHeight="1" x14ac:dyDescent="0.2">
      <c r="A80" s="33"/>
      <c r="B80" s="34"/>
      <c r="C80" s="2"/>
      <c r="D80" s="2"/>
      <c r="E80" s="2"/>
      <c r="F80" s="2"/>
      <c r="G80" s="2"/>
      <c r="H80" s="2"/>
      <c r="I80" s="2"/>
      <c r="J80" s="3"/>
      <c r="K80" s="43"/>
      <c r="L80" s="2"/>
      <c r="M80" s="8"/>
    </row>
    <row r="81" spans="1:13" ht="20.100000000000001" customHeight="1" x14ac:dyDescent="0.2">
      <c r="A81" s="33"/>
      <c r="B81" s="34"/>
      <c r="C81" s="2"/>
      <c r="D81" s="2"/>
      <c r="E81" s="2"/>
      <c r="F81" s="2"/>
      <c r="G81" s="2"/>
      <c r="H81" s="2"/>
      <c r="I81" s="2"/>
      <c r="J81" s="3"/>
      <c r="K81" s="43"/>
      <c r="L81" s="7"/>
    </row>
    <row r="82" spans="1:13" ht="20.100000000000001" customHeight="1" x14ac:dyDescent="0.2">
      <c r="A82" s="2"/>
      <c r="B82" s="2"/>
      <c r="C82" s="2"/>
      <c r="D82" s="2"/>
      <c r="E82" s="2"/>
      <c r="F82" s="2"/>
      <c r="G82" s="2"/>
      <c r="H82" s="2"/>
      <c r="I82" s="2"/>
      <c r="J82" s="3"/>
      <c r="K82" s="4"/>
      <c r="L82" s="2"/>
      <c r="M82" s="8"/>
    </row>
    <row r="83" spans="1:13" ht="20.100000000000001" customHeight="1" x14ac:dyDescent="0.2">
      <c r="A83" s="2"/>
      <c r="B83" s="2"/>
      <c r="C83" s="2"/>
      <c r="D83" s="2"/>
      <c r="E83" s="2"/>
      <c r="F83" s="2"/>
      <c r="G83" s="2"/>
      <c r="H83" s="2"/>
      <c r="I83" s="2"/>
      <c r="J83" s="3"/>
      <c r="K83" s="4"/>
      <c r="L83" s="2"/>
      <c r="M83" s="8"/>
    </row>
    <row r="84" spans="1:13" s="8" customFormat="1" ht="20.100000000000001" customHeight="1" x14ac:dyDescent="0.2">
      <c r="A84" s="2"/>
      <c r="B84" s="2"/>
      <c r="C84" s="2"/>
      <c r="D84" s="2"/>
      <c r="E84" s="2"/>
      <c r="F84" s="2"/>
      <c r="G84" s="2"/>
      <c r="H84" s="2"/>
      <c r="I84" s="2"/>
      <c r="J84" s="3"/>
      <c r="K84" s="4"/>
      <c r="L84" s="18"/>
    </row>
    <row r="85" spans="1:13" ht="20.100000000000001" customHeight="1" x14ac:dyDescent="0.2">
      <c r="A85" s="2"/>
      <c r="B85" s="2"/>
      <c r="C85" s="2"/>
      <c r="D85" s="2"/>
      <c r="E85" s="2"/>
      <c r="F85" s="2"/>
      <c r="G85" s="2"/>
      <c r="H85" s="2"/>
      <c r="I85" s="2"/>
      <c r="J85" s="3"/>
      <c r="K85" s="4"/>
      <c r="L85" s="7"/>
    </row>
    <row r="86" spans="1:13" s="8" customFormat="1" ht="24.95" customHeight="1" x14ac:dyDescent="0.2">
      <c r="A86" s="2"/>
      <c r="B86" s="2"/>
      <c r="C86" s="2"/>
      <c r="D86" s="2"/>
      <c r="E86" s="2"/>
      <c r="F86" s="2"/>
      <c r="G86" s="2"/>
      <c r="H86" s="2"/>
      <c r="I86" s="2"/>
      <c r="J86" s="3"/>
      <c r="K86" s="4"/>
      <c r="L86" s="7"/>
      <c r="M86"/>
    </row>
    <row r="87" spans="1:13" s="8" customFormat="1" ht="24.95" customHeight="1" x14ac:dyDescent="0.2">
      <c r="A87" s="2"/>
      <c r="B87" s="2"/>
      <c r="C87" s="2"/>
      <c r="D87" s="2"/>
      <c r="E87" s="2"/>
      <c r="F87" s="2"/>
      <c r="G87" s="2"/>
      <c r="H87" s="2"/>
      <c r="I87" s="2"/>
      <c r="J87" s="3"/>
      <c r="K87" s="4"/>
      <c r="L87" s="7"/>
      <c r="M87"/>
    </row>
    <row r="88" spans="1:13" s="8" customFormat="1" ht="24.95" customHeight="1" x14ac:dyDescent="0.2">
      <c r="A88" s="2"/>
      <c r="B88" s="2"/>
      <c r="C88" s="2"/>
      <c r="D88" s="2"/>
      <c r="E88" s="2"/>
      <c r="F88" s="2"/>
      <c r="G88" s="2"/>
      <c r="H88" s="2"/>
      <c r="I88" s="2"/>
      <c r="J88" s="3"/>
      <c r="K88" s="4"/>
      <c r="L88" s="2"/>
    </row>
    <row r="89" spans="1:13" ht="24.95" customHeight="1" x14ac:dyDescent="0.2">
      <c r="A89" s="2"/>
      <c r="B89" s="2"/>
      <c r="C89" s="2"/>
      <c r="D89" s="2"/>
      <c r="E89" s="2"/>
      <c r="F89" s="2"/>
      <c r="G89" s="2"/>
      <c r="H89" s="2"/>
      <c r="I89" s="2"/>
      <c r="J89" s="3"/>
      <c r="K89" s="4"/>
      <c r="L89" s="2"/>
      <c r="M89" s="8"/>
    </row>
    <row r="90" spans="1:13" ht="24.95" customHeight="1" x14ac:dyDescent="0.2">
      <c r="A90" s="2"/>
      <c r="B90" s="2"/>
      <c r="C90" s="2"/>
      <c r="D90" s="2"/>
      <c r="E90" s="2"/>
      <c r="F90" s="2"/>
      <c r="G90" s="2"/>
      <c r="H90" s="2"/>
      <c r="I90" s="2"/>
      <c r="J90" s="3"/>
      <c r="K90" s="4"/>
      <c r="L90" s="7"/>
    </row>
    <row r="91" spans="1:13" ht="24.95" customHeight="1" x14ac:dyDescent="0.2">
      <c r="A91" s="1"/>
      <c r="B91" s="1"/>
      <c r="C91" s="1"/>
      <c r="D91" s="2"/>
      <c r="E91" s="2"/>
      <c r="F91" s="2"/>
      <c r="G91" s="2"/>
      <c r="H91" s="2"/>
      <c r="I91" s="2"/>
      <c r="J91" s="3"/>
      <c r="K91" s="4"/>
      <c r="L91" s="7"/>
    </row>
    <row r="92" spans="1:13" s="8" customFormat="1" ht="24.95" customHeight="1" x14ac:dyDescent="0.2">
      <c r="A92" s="2"/>
      <c r="B92" s="2"/>
      <c r="C92" s="2"/>
      <c r="D92" s="2"/>
      <c r="E92" s="2"/>
      <c r="F92" s="2"/>
      <c r="G92" s="2"/>
      <c r="H92" s="2"/>
      <c r="I92" s="2"/>
      <c r="J92" s="3"/>
      <c r="K92" s="4"/>
      <c r="L92" s="18"/>
    </row>
    <row r="93" spans="1:13" s="8" customFormat="1" ht="24.95" customHeight="1" x14ac:dyDescent="0.2">
      <c r="A93" s="2"/>
      <c r="B93" s="2"/>
      <c r="C93" s="2"/>
      <c r="D93" s="2"/>
      <c r="E93" s="2"/>
      <c r="F93" s="2"/>
      <c r="G93" s="2"/>
      <c r="H93" s="2"/>
      <c r="I93" s="2"/>
      <c r="J93" s="3"/>
      <c r="K93" s="4"/>
      <c r="L93" s="7"/>
      <c r="M93"/>
    </row>
    <row r="94" spans="1:13" ht="24.95" customHeight="1" x14ac:dyDescent="0.2">
      <c r="A94" s="2"/>
      <c r="B94" s="2"/>
      <c r="C94" s="2"/>
      <c r="D94" s="2"/>
      <c r="E94" s="2"/>
      <c r="F94" s="2"/>
      <c r="G94" s="2"/>
      <c r="H94" s="2"/>
      <c r="I94" s="2"/>
      <c r="J94" s="3"/>
      <c r="K94" s="4"/>
      <c r="L94" s="7"/>
    </row>
    <row r="95" spans="1:13" ht="24.95" customHeight="1" x14ac:dyDescent="0.2">
      <c r="A95" s="2"/>
      <c r="B95" s="2"/>
      <c r="C95" s="2"/>
      <c r="D95" s="2"/>
      <c r="E95" s="2"/>
      <c r="F95" s="2"/>
      <c r="G95" s="2"/>
      <c r="H95" s="2"/>
      <c r="I95" s="2"/>
      <c r="J95" s="3"/>
      <c r="K95" s="4"/>
      <c r="L95" s="7"/>
    </row>
    <row r="96" spans="1:13" s="8" customFormat="1" ht="24.95" customHeight="1" x14ac:dyDescent="0.2">
      <c r="A96" s="2"/>
      <c r="B96" s="2"/>
      <c r="C96" s="2"/>
      <c r="D96" s="2"/>
      <c r="E96" s="2"/>
      <c r="F96" s="2"/>
      <c r="G96" s="2"/>
      <c r="H96" s="2"/>
      <c r="I96" s="2"/>
      <c r="J96" s="3"/>
      <c r="K96" s="4"/>
      <c r="L96" s="2"/>
    </row>
    <row r="97" spans="1:13" ht="24.95" customHeight="1" x14ac:dyDescent="0.2">
      <c r="A97" s="2"/>
      <c r="B97" s="2"/>
      <c r="C97" s="2"/>
      <c r="D97" s="2"/>
      <c r="E97" s="2"/>
      <c r="F97" s="2"/>
      <c r="G97" s="2"/>
      <c r="H97" s="2"/>
      <c r="I97" s="2"/>
      <c r="J97" s="3"/>
      <c r="K97" s="4"/>
      <c r="L97" s="2"/>
      <c r="M97" s="8"/>
    </row>
    <row r="98" spans="1:13" ht="24.95" customHeight="1" x14ac:dyDescent="0.2">
      <c r="A98" s="2"/>
      <c r="B98" s="2"/>
      <c r="C98" s="2"/>
      <c r="D98" s="2"/>
      <c r="E98" s="2"/>
      <c r="F98" s="2"/>
      <c r="G98" s="2"/>
      <c r="H98" s="2"/>
      <c r="I98" s="2"/>
      <c r="J98" s="3"/>
      <c r="K98" s="4"/>
      <c r="L98" s="18"/>
      <c r="M98" s="8"/>
    </row>
    <row r="99" spans="1:13" ht="24.95" customHeight="1" x14ac:dyDescent="0.2">
      <c r="A99" s="2"/>
      <c r="B99" s="2"/>
      <c r="C99" s="2"/>
      <c r="D99" s="2"/>
      <c r="E99" s="2"/>
      <c r="F99" s="2"/>
      <c r="G99" s="2"/>
      <c r="H99" s="2"/>
      <c r="I99" s="2"/>
      <c r="J99" s="3"/>
      <c r="K99" s="4"/>
      <c r="L99" s="7"/>
    </row>
    <row r="100" spans="1:13" s="8" customFormat="1" ht="24.95" customHeight="1" x14ac:dyDescent="0.2">
      <c r="A100" s="2"/>
      <c r="B100" s="2"/>
      <c r="C100" s="2"/>
      <c r="D100" s="2"/>
      <c r="E100" s="2"/>
      <c r="F100" s="2"/>
      <c r="G100" s="2"/>
      <c r="H100" s="2"/>
      <c r="I100" s="2"/>
      <c r="J100" s="3"/>
      <c r="K100" s="4"/>
      <c r="L100" s="7"/>
      <c r="M100"/>
    </row>
    <row r="101" spans="1:13" s="8" customFormat="1" ht="24.95" customHeight="1" x14ac:dyDescent="0.2">
      <c r="A101" s="2"/>
      <c r="B101" s="2"/>
      <c r="C101" s="2"/>
      <c r="D101" s="2"/>
      <c r="E101" s="2"/>
      <c r="F101" s="2"/>
      <c r="G101" s="2"/>
      <c r="H101" s="2"/>
      <c r="I101" s="2"/>
      <c r="J101" s="3"/>
      <c r="K101" s="4"/>
      <c r="L101" s="7"/>
      <c r="M101"/>
    </row>
    <row r="102" spans="1:13" s="8" customFormat="1" ht="24.95" customHeight="1" x14ac:dyDescent="0.2">
      <c r="A102" s="2"/>
      <c r="B102" s="2"/>
      <c r="C102" s="2"/>
      <c r="D102" s="2"/>
      <c r="E102" s="2"/>
      <c r="F102" s="2"/>
      <c r="G102" s="2"/>
      <c r="H102" s="2"/>
      <c r="I102" s="2"/>
      <c r="J102" s="3"/>
      <c r="K102" s="4"/>
      <c r="L102" s="2"/>
    </row>
    <row r="103" spans="1:13" ht="24.95" customHeight="1" x14ac:dyDescent="0.2">
      <c r="A103" s="2"/>
      <c r="B103" s="2"/>
      <c r="C103" s="2"/>
      <c r="D103" s="2"/>
      <c r="E103" s="2"/>
      <c r="F103" s="2"/>
      <c r="G103" s="2"/>
      <c r="H103" s="2"/>
      <c r="I103" s="2"/>
      <c r="J103" s="3"/>
      <c r="K103" s="4"/>
      <c r="L103" s="2"/>
      <c r="M103" s="8"/>
    </row>
    <row r="104" spans="1:13" ht="24.95" customHeight="1" x14ac:dyDescent="0.2">
      <c r="A104" s="2"/>
      <c r="B104" s="2"/>
      <c r="C104" s="2"/>
      <c r="D104" s="2"/>
      <c r="E104" s="2"/>
      <c r="F104" s="2"/>
      <c r="G104" s="2"/>
      <c r="H104" s="2"/>
      <c r="I104" s="2"/>
      <c r="J104" s="3"/>
      <c r="K104" s="4"/>
      <c r="L104" s="7"/>
    </row>
    <row r="105" spans="1:13" ht="24.95" customHeight="1" x14ac:dyDescent="0.2">
      <c r="A105" s="1"/>
      <c r="B105" s="1"/>
      <c r="C105" s="1"/>
      <c r="D105" s="2"/>
      <c r="E105" s="2"/>
      <c r="F105" s="2"/>
      <c r="G105" s="2"/>
      <c r="H105" s="2"/>
      <c r="I105" s="2"/>
      <c r="J105" s="3"/>
      <c r="K105" s="4"/>
      <c r="L105" s="7"/>
    </row>
    <row r="106" spans="1:13" s="8" customFormat="1" ht="24.95" customHeight="1" x14ac:dyDescent="0.2">
      <c r="A106" s="2"/>
      <c r="B106" s="2"/>
      <c r="C106" s="2"/>
      <c r="D106" s="2"/>
      <c r="E106" s="2"/>
      <c r="F106" s="2"/>
      <c r="G106" s="2"/>
      <c r="H106" s="2"/>
      <c r="I106" s="2"/>
      <c r="J106" s="5"/>
      <c r="K106" s="6"/>
      <c r="L106" s="7"/>
      <c r="M106"/>
    </row>
    <row r="107" spans="1:13" s="8" customFormat="1" ht="24.95" customHeight="1" x14ac:dyDescent="0.2">
      <c r="A107" s="2"/>
      <c r="B107" s="2"/>
      <c r="C107" s="2"/>
      <c r="D107" s="2"/>
      <c r="E107" s="2"/>
      <c r="F107" s="2"/>
      <c r="G107" s="2"/>
      <c r="H107" s="2"/>
      <c r="I107" s="2"/>
      <c r="J107" s="2"/>
      <c r="K107" s="7"/>
      <c r="L107" s="7"/>
      <c r="M107"/>
    </row>
    <row r="108" spans="1:13" ht="24.95" customHeight="1" x14ac:dyDescent="0.2">
      <c r="A108" s="2"/>
      <c r="B108" s="2"/>
      <c r="C108" s="2"/>
      <c r="D108" s="2"/>
      <c r="E108" s="2"/>
      <c r="F108" s="2"/>
      <c r="G108" s="2"/>
      <c r="H108" s="2"/>
      <c r="I108" s="2"/>
      <c r="J108" s="2"/>
      <c r="K108" s="7"/>
      <c r="L108" s="7"/>
    </row>
    <row r="109" spans="1:13" ht="24.95" customHeight="1" x14ac:dyDescent="0.2">
      <c r="A109" s="2"/>
      <c r="B109" s="2"/>
      <c r="C109" s="2"/>
      <c r="D109" s="2"/>
      <c r="E109" s="2"/>
      <c r="F109" s="2"/>
      <c r="G109" s="2"/>
      <c r="H109" s="2"/>
      <c r="I109" s="2"/>
      <c r="J109" s="2"/>
      <c r="K109" s="7"/>
      <c r="L109" s="7"/>
    </row>
    <row r="110" spans="1:13" ht="24.95" customHeight="1" x14ac:dyDescent="0.2">
      <c r="A110" s="2"/>
      <c r="B110" s="2"/>
      <c r="C110" s="2"/>
      <c r="D110" s="2"/>
      <c r="E110" s="2"/>
      <c r="F110" s="2"/>
      <c r="G110" s="2"/>
      <c r="H110" s="2"/>
      <c r="I110" s="2"/>
      <c r="J110" s="2"/>
      <c r="K110" s="7"/>
      <c r="L110" s="7"/>
    </row>
    <row r="111" spans="1:13" ht="24.95" customHeight="1" x14ac:dyDescent="0.2">
      <c r="A111" s="2"/>
      <c r="B111" s="2"/>
      <c r="C111" s="2"/>
      <c r="D111" s="2"/>
      <c r="E111" s="2"/>
      <c r="F111" s="2"/>
      <c r="G111" s="2"/>
      <c r="H111" s="2"/>
      <c r="I111" s="2"/>
      <c r="J111" s="2"/>
      <c r="K111" s="7"/>
      <c r="L111" s="7"/>
    </row>
    <row r="112" spans="1:13"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sheetData>
  <mergeCells count="21">
    <mergeCell ref="B47:K48"/>
    <mergeCell ref="B50:K51"/>
    <mergeCell ref="B57:K60"/>
    <mergeCell ref="B34:E34"/>
    <mergeCell ref="H34:I34"/>
    <mergeCell ref="B35:E35"/>
    <mergeCell ref="H35:I35"/>
    <mergeCell ref="A36:K36"/>
    <mergeCell ref="A39:K44"/>
    <mergeCell ref="B31:E31"/>
    <mergeCell ref="H31:I31"/>
    <mergeCell ref="B32:E32"/>
    <mergeCell ref="H32:I32"/>
    <mergeCell ref="B33:E33"/>
    <mergeCell ref="H33:I33"/>
    <mergeCell ref="B1:E1"/>
    <mergeCell ref="H11:I11"/>
    <mergeCell ref="H12:I12"/>
    <mergeCell ref="D14:E14"/>
    <mergeCell ref="B30:E30"/>
    <mergeCell ref="H30:I30"/>
  </mergeCells>
  <hyperlinks>
    <hyperlink ref="G12" r:id="rId1" xr:uid="{6C37551C-72C5-455E-A384-8198372EF0A8}"/>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2" sqref="C12"/>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6" t="s">
        <v>47</v>
      </c>
      <c r="C1" s="46" t="s">
        <v>46</v>
      </c>
      <c r="E1" s="46" t="s">
        <v>76</v>
      </c>
      <c r="F1" s="46"/>
      <c r="H1" s="46" t="s">
        <v>36</v>
      </c>
      <c r="K1" s="46" t="s">
        <v>37</v>
      </c>
    </row>
    <row r="2" spans="1:11" ht="51" x14ac:dyDescent="0.2">
      <c r="A2" s="58" t="s">
        <v>48</v>
      </c>
      <c r="C2" s="59" t="s">
        <v>65</v>
      </c>
      <c r="E2" s="71" t="s">
        <v>129</v>
      </c>
      <c r="F2" s="47"/>
      <c r="H2" s="59" t="s">
        <v>91</v>
      </c>
      <c r="K2" s="59" t="s">
        <v>91</v>
      </c>
    </row>
    <row r="3" spans="1:11" ht="25.5" x14ac:dyDescent="0.2">
      <c r="A3" s="58" t="s">
        <v>49</v>
      </c>
      <c r="C3" s="62" t="s">
        <v>66</v>
      </c>
      <c r="E3" s="58" t="s">
        <v>77</v>
      </c>
      <c r="H3" s="7" t="s">
        <v>95</v>
      </c>
      <c r="K3" s="7" t="s">
        <v>108</v>
      </c>
    </row>
    <row r="4" spans="1:11" ht="38.25" x14ac:dyDescent="0.2">
      <c r="A4" s="58" t="s">
        <v>56</v>
      </c>
      <c r="C4" s="58" t="s">
        <v>67</v>
      </c>
      <c r="E4" s="71" t="s">
        <v>131</v>
      </c>
      <c r="H4" s="58" t="s">
        <v>106</v>
      </c>
      <c r="K4" s="58" t="s">
        <v>109</v>
      </c>
    </row>
    <row r="5" spans="1:11" ht="38.25" x14ac:dyDescent="0.2">
      <c r="A5" s="58" t="s">
        <v>50</v>
      </c>
      <c r="C5" s="47"/>
      <c r="E5" s="62" t="s">
        <v>78</v>
      </c>
      <c r="H5" s="58" t="s">
        <v>93</v>
      </c>
      <c r="K5" s="58" t="s">
        <v>93</v>
      </c>
    </row>
    <row r="6" spans="1:11" ht="38.25" x14ac:dyDescent="0.2">
      <c r="A6" s="58" t="s">
        <v>51</v>
      </c>
      <c r="C6" s="58" t="s">
        <v>68</v>
      </c>
      <c r="E6" s="47" t="s">
        <v>130</v>
      </c>
      <c r="F6" s="47"/>
      <c r="H6" s="58" t="s">
        <v>94</v>
      </c>
      <c r="K6" s="62" t="s">
        <v>110</v>
      </c>
    </row>
    <row r="7" spans="1:11" ht="38.25" x14ac:dyDescent="0.2">
      <c r="A7" s="58" t="s">
        <v>54</v>
      </c>
      <c r="C7" s="58" t="s">
        <v>69</v>
      </c>
      <c r="E7" s="47"/>
      <c r="F7" s="47"/>
      <c r="H7" s="61" t="s">
        <v>66</v>
      </c>
      <c r="J7" s="61"/>
      <c r="K7" s="61" t="s">
        <v>66</v>
      </c>
    </row>
    <row r="8" spans="1:11" ht="26.25" x14ac:dyDescent="0.25">
      <c r="A8" s="59" t="s">
        <v>55</v>
      </c>
      <c r="C8" s="47"/>
      <c r="E8" s="46" t="s">
        <v>38</v>
      </c>
      <c r="F8" s="47"/>
      <c r="H8" s="58" t="s">
        <v>92</v>
      </c>
      <c r="K8" s="47" t="s">
        <v>40</v>
      </c>
    </row>
    <row r="9" spans="1:11" ht="26.25" x14ac:dyDescent="0.25">
      <c r="A9" s="59" t="s">
        <v>57</v>
      </c>
      <c r="C9" s="46" t="s">
        <v>79</v>
      </c>
      <c r="E9" s="47" t="s">
        <v>39</v>
      </c>
      <c r="H9" s="58" t="s">
        <v>102</v>
      </c>
      <c r="K9" s="58" t="s">
        <v>112</v>
      </c>
    </row>
    <row r="10" spans="1:11" ht="25.5" x14ac:dyDescent="0.2">
      <c r="A10" s="59" t="s">
        <v>58</v>
      </c>
      <c r="C10" s="47"/>
      <c r="E10" s="47"/>
      <c r="H10" s="58" t="s">
        <v>103</v>
      </c>
    </row>
    <row r="11" spans="1:11" ht="39" x14ac:dyDescent="0.25">
      <c r="A11" s="47"/>
      <c r="C11" s="7" t="s">
        <v>71</v>
      </c>
      <c r="E11" s="46" t="s">
        <v>82</v>
      </c>
      <c r="H11" s="58" t="s">
        <v>101</v>
      </c>
      <c r="K11" s="58" t="s">
        <v>111</v>
      </c>
    </row>
    <row r="12" spans="1:11" ht="38.25" x14ac:dyDescent="0.2">
      <c r="A12" s="58" t="s">
        <v>64</v>
      </c>
      <c r="C12" s="58" t="s">
        <v>70</v>
      </c>
      <c r="E12" s="7" t="s">
        <v>97</v>
      </c>
      <c r="F12" s="47"/>
      <c r="H12" s="58" t="s">
        <v>104</v>
      </c>
      <c r="K12" s="47"/>
    </row>
    <row r="13" spans="1:11" ht="25.5" x14ac:dyDescent="0.2">
      <c r="A13" s="58"/>
      <c r="C13" s="62" t="s">
        <v>81</v>
      </c>
      <c r="E13" s="7" t="s">
        <v>83</v>
      </c>
      <c r="F13" s="47"/>
      <c r="H13" s="58" t="s">
        <v>105</v>
      </c>
    </row>
    <row r="14" spans="1:11" ht="38.25" x14ac:dyDescent="0.2">
      <c r="A14" s="59" t="s">
        <v>63</v>
      </c>
      <c r="C14" s="58" t="s">
        <v>80</v>
      </c>
      <c r="E14" s="58" t="s">
        <v>96</v>
      </c>
      <c r="H14" s="47"/>
    </row>
    <row r="15" spans="1:11" x14ac:dyDescent="0.2">
      <c r="A15" s="59"/>
      <c r="C15" s="58"/>
      <c r="E15" s="58" t="s">
        <v>84</v>
      </c>
      <c r="H15" s="47"/>
    </row>
    <row r="16" spans="1:11" ht="38.25" x14ac:dyDescent="0.2">
      <c r="C16" s="58" t="s">
        <v>99</v>
      </c>
      <c r="E16" s="58" t="s">
        <v>85</v>
      </c>
      <c r="H16" s="62" t="s">
        <v>107</v>
      </c>
    </row>
    <row r="17" spans="1:11" ht="25.5" x14ac:dyDescent="0.2">
      <c r="A17" s="58" t="s">
        <v>52</v>
      </c>
      <c r="C17" s="58" t="s">
        <v>72</v>
      </c>
      <c r="E17" s="47"/>
      <c r="K17" s="47"/>
    </row>
    <row r="18" spans="1:11" ht="26.25" x14ac:dyDescent="0.25">
      <c r="A18" s="58" t="s">
        <v>61</v>
      </c>
      <c r="C18" s="47"/>
      <c r="E18" s="46" t="s">
        <v>86</v>
      </c>
      <c r="H18" s="47"/>
    </row>
    <row r="19" spans="1:11" ht="25.5" x14ac:dyDescent="0.2">
      <c r="A19" s="59" t="s">
        <v>60</v>
      </c>
      <c r="C19" s="58" t="s">
        <v>100</v>
      </c>
      <c r="E19" s="58" t="s">
        <v>98</v>
      </c>
    </row>
    <row r="20" spans="1:11" ht="38.25" x14ac:dyDescent="0.2">
      <c r="A20" s="58" t="s">
        <v>62</v>
      </c>
      <c r="C20" s="58" t="s">
        <v>73</v>
      </c>
      <c r="E20" s="58" t="s">
        <v>87</v>
      </c>
      <c r="F20" s="47"/>
      <c r="K20" s="48"/>
    </row>
    <row r="21" spans="1:11" ht="25.5" x14ac:dyDescent="0.2">
      <c r="A21" s="58" t="s">
        <v>53</v>
      </c>
      <c r="C21" s="47"/>
      <c r="E21" s="62" t="s">
        <v>66</v>
      </c>
    </row>
    <row r="22" spans="1:11" ht="51" x14ac:dyDescent="0.2">
      <c r="A22" s="47"/>
      <c r="C22" s="63" t="s">
        <v>74</v>
      </c>
      <c r="E22" s="58" t="s">
        <v>88</v>
      </c>
      <c r="K22" s="49"/>
    </row>
    <row r="23" spans="1:11" ht="51" x14ac:dyDescent="0.2">
      <c r="A23" s="60" t="s">
        <v>59</v>
      </c>
      <c r="C23" s="62" t="s">
        <v>75</v>
      </c>
      <c r="E23" s="58" t="s">
        <v>89</v>
      </c>
    </row>
    <row r="24" spans="1:11" x14ac:dyDescent="0.2">
      <c r="A24" s="58"/>
      <c r="C24" s="47"/>
      <c r="E24" s="58" t="s">
        <v>90</v>
      </c>
    </row>
    <row r="25" spans="1:11" x14ac:dyDescent="0.2">
      <c r="A25" s="47"/>
      <c r="C25" s="47"/>
      <c r="E25" s="47"/>
      <c r="H25" s="47"/>
    </row>
    <row r="26" spans="1:11" x14ac:dyDescent="0.2">
      <c r="A26" s="58"/>
      <c r="C26" s="47"/>
      <c r="E26" s="47"/>
    </row>
    <row r="27" spans="1:11" x14ac:dyDescent="0.2">
      <c r="A27" s="47"/>
      <c r="C27" s="47"/>
      <c r="E27" s="47"/>
    </row>
    <row r="28" spans="1:11" x14ac:dyDescent="0.2">
      <c r="A28" s="47"/>
      <c r="E28" s="47"/>
    </row>
    <row r="29" spans="1:11" x14ac:dyDescent="0.2">
      <c r="A29" s="47"/>
      <c r="C29" s="47"/>
      <c r="E29" s="47"/>
      <c r="H29" s="47"/>
    </row>
    <row r="30" spans="1:11" x14ac:dyDescent="0.2">
      <c r="A30" s="47"/>
      <c r="C30" s="47"/>
      <c r="E30" s="47"/>
    </row>
    <row r="31" spans="1:11" x14ac:dyDescent="0.2">
      <c r="A31" s="47"/>
      <c r="C31" s="47"/>
      <c r="E31" s="47"/>
      <c r="H31" s="47"/>
    </row>
    <row r="32" spans="1:11" x14ac:dyDescent="0.2">
      <c r="A32" s="47"/>
      <c r="C32" s="47"/>
      <c r="E32" s="47"/>
    </row>
    <row r="33" spans="1:8" ht="61.5" customHeight="1" x14ac:dyDescent="0.2">
      <c r="A33" s="47"/>
      <c r="C33" s="47"/>
      <c r="E33" s="47"/>
      <c r="H33" s="47"/>
    </row>
    <row r="34" spans="1:8" x14ac:dyDescent="0.2">
      <c r="A34" s="47"/>
      <c r="C34" s="47"/>
      <c r="E34" s="47"/>
    </row>
    <row r="35" spans="1:8" x14ac:dyDescent="0.2">
      <c r="A35" s="47"/>
      <c r="C35" s="47"/>
      <c r="E35" s="47"/>
      <c r="H35" s="47"/>
    </row>
    <row r="36" spans="1:8" x14ac:dyDescent="0.2">
      <c r="A36" s="47"/>
      <c r="C36" s="47"/>
      <c r="E36" s="47"/>
    </row>
    <row r="37" spans="1:8" x14ac:dyDescent="0.2">
      <c r="A37" s="47"/>
      <c r="C37" s="47"/>
      <c r="E37" s="47"/>
    </row>
    <row r="38" spans="1:8" x14ac:dyDescent="0.2">
      <c r="A38" s="47"/>
      <c r="C38" s="47"/>
      <c r="E38" s="47"/>
    </row>
    <row r="39" spans="1:8" x14ac:dyDescent="0.2">
      <c r="A39" s="47"/>
      <c r="C39" s="47"/>
      <c r="E39" s="47"/>
    </row>
    <row r="40" spans="1:8" x14ac:dyDescent="0.2">
      <c r="E40" s="47"/>
    </row>
    <row r="41" spans="1:8" x14ac:dyDescent="0.2">
      <c r="E41" s="47"/>
    </row>
    <row r="42" spans="1:8" x14ac:dyDescent="0.2">
      <c r="E42" s="47"/>
    </row>
    <row r="43" spans="1:8" x14ac:dyDescent="0.2">
      <c r="E43" s="47"/>
    </row>
    <row r="44" spans="1:8" x14ac:dyDescent="0.2">
      <c r="E44" s="47"/>
    </row>
    <row r="45" spans="1:8" x14ac:dyDescent="0.2">
      <c r="E45" s="47"/>
    </row>
    <row r="46" spans="1:8" x14ac:dyDescent="0.2">
      <c r="E46" s="47"/>
    </row>
    <row r="47" spans="1:8" x14ac:dyDescent="0.2">
      <c r="E47" s="47"/>
    </row>
    <row r="48" spans="1:8" x14ac:dyDescent="0.2">
      <c r="E48" s="47"/>
    </row>
    <row r="49" spans="1:5" x14ac:dyDescent="0.2">
      <c r="E49" s="47"/>
    </row>
    <row r="50" spans="1:5" x14ac:dyDescent="0.2">
      <c r="E50" s="47"/>
    </row>
    <row r="51" spans="1:5" x14ac:dyDescent="0.2">
      <c r="E51" s="47"/>
    </row>
    <row r="52" spans="1:5" x14ac:dyDescent="0.2">
      <c r="E52" s="47"/>
    </row>
    <row r="53" spans="1:5" x14ac:dyDescent="0.2">
      <c r="E53" s="47"/>
    </row>
    <row r="61" spans="1:5" x14ac:dyDescent="0.2">
      <c r="A61" s="47"/>
      <c r="C61" s="47"/>
    </row>
    <row r="62" spans="1:5" x14ac:dyDescent="0.2">
      <c r="A62" s="47"/>
      <c r="C62" s="47"/>
    </row>
    <row r="63" spans="1:5" x14ac:dyDescent="0.2">
      <c r="A63" s="47"/>
      <c r="C63" s="47"/>
    </row>
    <row r="64" spans="1:5" x14ac:dyDescent="0.2">
      <c r="A64" s="47"/>
      <c r="C64" s="47"/>
    </row>
    <row r="65" spans="1:3" x14ac:dyDescent="0.2">
      <c r="A65" s="47"/>
      <c r="C65" s="47"/>
    </row>
    <row r="66" spans="1:3" x14ac:dyDescent="0.2">
      <c r="A66" s="47"/>
      <c r="C66" s="47"/>
    </row>
    <row r="67" spans="1:3" x14ac:dyDescent="0.2">
      <c r="A67" s="47"/>
      <c r="C67" s="47"/>
    </row>
    <row r="68" spans="1:3" x14ac:dyDescent="0.2">
      <c r="A68" s="47"/>
      <c r="C68" s="47"/>
    </row>
    <row r="69" spans="1:3" x14ac:dyDescent="0.2">
      <c r="A69" s="47"/>
      <c r="C69" s="47"/>
    </row>
    <row r="70" spans="1:3" x14ac:dyDescent="0.2">
      <c r="A70" s="47"/>
      <c r="C70" s="47"/>
    </row>
    <row r="71" spans="1:3" x14ac:dyDescent="0.2">
      <c r="A71" s="47"/>
      <c r="C71" s="47"/>
    </row>
    <row r="72" spans="1:3" x14ac:dyDescent="0.2">
      <c r="A72" s="47"/>
      <c r="C72" s="47"/>
    </row>
    <row r="73" spans="1:3" x14ac:dyDescent="0.2">
      <c r="A73" s="47"/>
      <c r="C73" s="47"/>
    </row>
    <row r="74" spans="1:3" x14ac:dyDescent="0.2">
      <c r="A74" s="47"/>
      <c r="C74" s="47"/>
    </row>
    <row r="75" spans="1:3" x14ac:dyDescent="0.2">
      <c r="A75" s="47"/>
      <c r="C75" s="4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A95908A-DD8E-4EAE-A277-164402915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Take Down Pricing</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2025-10-30T20:52:00Z</cp:lastPrinted>
  <dcterms:created xsi:type="dcterms:W3CDTF">2002-04-08T18:22:24Z</dcterms:created>
  <dcterms:modified xsi:type="dcterms:W3CDTF">2025-11-20T19:06:17Z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