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862 Holifield Law Shades/01. Quotes/Proposals/"/>
    </mc:Choice>
  </mc:AlternateContent>
  <xr:revisionPtr revIDLastSave="15" documentId="8_{B36E3616-75CD-46FB-9331-72325FBCCCFA}" xr6:coauthVersionLast="47" xr6:coauthVersionMax="47" xr10:uidLastSave="{DD6BB63C-F817-48DB-BEF3-C7ADF92BCBDF}"/>
  <bookViews>
    <workbookView xWindow="-120" yWindow="-120" windowWidth="29040" windowHeight="15720" activeTab="1" xr2:uid="{00000000-000D-0000-FFFF-FFFF00000000}"/>
  </bookViews>
  <sheets>
    <sheet name="Bid Form" sheetId="13" r:id="rId1"/>
    <sheet name="SOV RWP both Shades" sheetId="33" r:id="rId2"/>
    <sheet name="SOV 1 shade" sheetId="32" r:id="rId3"/>
    <sheet name="SOV both Shades" sheetId="31" r:id="rId4"/>
    <sheet name="SOV 1 shade (2)" sheetId="34" r:id="rId5"/>
    <sheet name="Glossary" sheetId="25" r:id="rId6"/>
    <sheet name="WT Description" sheetId="26" r:id="rId7"/>
    <sheet name="Products" sheetId="27" r:id="rId8"/>
  </sheets>
  <definedNames>
    <definedName name="_xlnm.Print_Area" localSheetId="0">'Bid Form'!$B$1:$J$50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3" l="1"/>
  <c r="P18" i="34"/>
  <c r="M18" i="34"/>
  <c r="H18" i="34"/>
  <c r="J18" i="34" s="1"/>
  <c r="L17" i="34"/>
  <c r="M17" i="34" s="1"/>
  <c r="H17" i="34"/>
  <c r="J17" i="34" s="1"/>
  <c r="L16" i="34"/>
  <c r="P16" i="34" s="1"/>
  <c r="H16" i="34"/>
  <c r="J16" i="34" s="1"/>
  <c r="L15" i="34"/>
  <c r="P15" i="34" s="1"/>
  <c r="H15" i="34"/>
  <c r="J15" i="34" s="1"/>
  <c r="M14" i="34"/>
  <c r="A14" i="34"/>
  <c r="H14" i="34" s="1"/>
  <c r="J14" i="34" s="1"/>
  <c r="R13" i="34"/>
  <c r="P13" i="34"/>
  <c r="M13" i="34"/>
  <c r="G13" i="34" s="1"/>
  <c r="H13" i="34" s="1"/>
  <c r="R12" i="34"/>
  <c r="P12" i="34"/>
  <c r="N1" i="34" s="1"/>
  <c r="O2" i="34" s="1"/>
  <c r="M12" i="34"/>
  <c r="G12" i="34" s="1"/>
  <c r="H12" i="34" s="1"/>
  <c r="A1" i="34"/>
  <c r="P19" i="33"/>
  <c r="M19" i="33"/>
  <c r="H19" i="33"/>
  <c r="J19" i="33" s="1"/>
  <c r="L18" i="33"/>
  <c r="M18" i="33" s="1"/>
  <c r="H18" i="33"/>
  <c r="J18" i="33" s="1"/>
  <c r="L17" i="33"/>
  <c r="P17" i="33" s="1"/>
  <c r="H17" i="33"/>
  <c r="J17" i="33" s="1"/>
  <c r="L16" i="33"/>
  <c r="P16" i="33" s="1"/>
  <c r="H16" i="33"/>
  <c r="J16" i="33" s="1"/>
  <c r="M15" i="33"/>
  <c r="A15" i="33"/>
  <c r="H15" i="33" s="1"/>
  <c r="J15" i="33" s="1"/>
  <c r="R14" i="33"/>
  <c r="P14" i="33"/>
  <c r="M14" i="33"/>
  <c r="G14" i="33" s="1"/>
  <c r="H14" i="33" s="1"/>
  <c r="R13" i="33"/>
  <c r="P13" i="33"/>
  <c r="M13" i="33"/>
  <c r="G13" i="33" s="1"/>
  <c r="H13" i="33" s="1"/>
  <c r="R12" i="33"/>
  <c r="P12" i="33"/>
  <c r="M12" i="33"/>
  <c r="G12" i="33" s="1"/>
  <c r="H12" i="33" s="1"/>
  <c r="A1" i="33"/>
  <c r="P18" i="32"/>
  <c r="M18" i="32"/>
  <c r="H18" i="32"/>
  <c r="J18" i="32" s="1"/>
  <c r="L17" i="32"/>
  <c r="M17" i="32" s="1"/>
  <c r="H17" i="32"/>
  <c r="J17" i="32" s="1"/>
  <c r="L16" i="32"/>
  <c r="P16" i="32" s="1"/>
  <c r="H16" i="32"/>
  <c r="J16" i="32" s="1"/>
  <c r="L15" i="32"/>
  <c r="M15" i="32" s="1"/>
  <c r="H15" i="32"/>
  <c r="J15" i="32" s="1"/>
  <c r="M14" i="32"/>
  <c r="A14" i="32"/>
  <c r="H14" i="32" s="1"/>
  <c r="J14" i="32" s="1"/>
  <c r="R13" i="32"/>
  <c r="P13" i="32"/>
  <c r="M13" i="32"/>
  <c r="G13" i="32" s="1"/>
  <c r="H13" i="32" s="1"/>
  <c r="R12" i="32"/>
  <c r="P12" i="32"/>
  <c r="M12" i="32"/>
  <c r="G12" i="32" s="1"/>
  <c r="H12" i="32" s="1"/>
  <c r="A1" i="32"/>
  <c r="L18" i="31"/>
  <c r="L17" i="31"/>
  <c r="M12" i="31"/>
  <c r="L16" i="31"/>
  <c r="H15" i="13"/>
  <c r="H14" i="13"/>
  <c r="P14" i="34" l="1"/>
  <c r="P15" i="33"/>
  <c r="H21" i="34"/>
  <c r="I12" i="34"/>
  <c r="Q7" i="34"/>
  <c r="O3" i="34"/>
  <c r="O4" i="34" s="1"/>
  <c r="I13" i="34"/>
  <c r="J13" i="34" s="1"/>
  <c r="P17" i="34"/>
  <c r="R11" i="34" s="1"/>
  <c r="M15" i="34"/>
  <c r="M16" i="34"/>
  <c r="N1" i="33"/>
  <c r="O2" i="33" s="1"/>
  <c r="O3" i="33" s="1"/>
  <c r="O4" i="33" s="1"/>
  <c r="H22" i="33"/>
  <c r="Q7" i="33"/>
  <c r="I12" i="33"/>
  <c r="I13" i="33"/>
  <c r="J13" i="33"/>
  <c r="I14" i="33"/>
  <c r="J14" i="33" s="1"/>
  <c r="P18" i="33"/>
  <c r="R11" i="33" s="1"/>
  <c r="M16" i="33"/>
  <c r="M17" i="33"/>
  <c r="P14" i="32"/>
  <c r="P15" i="32"/>
  <c r="H21" i="32"/>
  <c r="Q7" i="32"/>
  <c r="I12" i="32"/>
  <c r="I13" i="32"/>
  <c r="J13" i="32" s="1"/>
  <c r="P17" i="32"/>
  <c r="N1" i="32"/>
  <c r="O2" i="32" s="1"/>
  <c r="M16" i="32"/>
  <c r="P18" i="31"/>
  <c r="A15" i="31"/>
  <c r="P15" i="31" s="1"/>
  <c r="P19" i="31"/>
  <c r="M19" i="31"/>
  <c r="H19" i="31"/>
  <c r="J19" i="31" s="1"/>
  <c r="H18" i="31"/>
  <c r="J18" i="31" s="1"/>
  <c r="M17" i="31"/>
  <c r="H17" i="31"/>
  <c r="J17" i="31" s="1"/>
  <c r="M16" i="31"/>
  <c r="H16" i="31"/>
  <c r="J16" i="31" s="1"/>
  <c r="M15" i="31"/>
  <c r="R14" i="31"/>
  <c r="P14" i="31"/>
  <c r="M14" i="31"/>
  <c r="G14" i="31" s="1"/>
  <c r="H14" i="31" s="1"/>
  <c r="R13" i="31"/>
  <c r="P13" i="31"/>
  <c r="M13" i="31"/>
  <c r="G13" i="31" s="1"/>
  <c r="H13" i="31" s="1"/>
  <c r="R12" i="31"/>
  <c r="P12" i="31"/>
  <c r="G12" i="31"/>
  <c r="H12" i="31" s="1"/>
  <c r="A1" i="31"/>
  <c r="R11" i="32" l="1"/>
  <c r="I19" i="34"/>
  <c r="T11" i="34"/>
  <c r="S11" i="34"/>
  <c r="J12" i="34"/>
  <c r="J19" i="34" s="1"/>
  <c r="I20" i="33"/>
  <c r="J12" i="33"/>
  <c r="J20" i="33" s="1"/>
  <c r="J24" i="13" s="1"/>
  <c r="T11" i="33"/>
  <c r="S11" i="33"/>
  <c r="T11" i="32"/>
  <c r="S11" i="32"/>
  <c r="O3" i="32"/>
  <c r="O4" i="32" s="1"/>
  <c r="I19" i="32"/>
  <c r="J12" i="32"/>
  <c r="J19" i="32" s="1"/>
  <c r="H22" i="31"/>
  <c r="H15" i="31"/>
  <c r="J15" i="31" s="1"/>
  <c r="N1" i="31"/>
  <c r="O2" i="31" s="1"/>
  <c r="O3" i="31" s="1"/>
  <c r="O4" i="31" s="1"/>
  <c r="P17" i="31"/>
  <c r="P16" i="31"/>
  <c r="R11" i="31" s="1"/>
  <c r="I13" i="31"/>
  <c r="J13" i="31" s="1"/>
  <c r="I14" i="31"/>
  <c r="J14" i="31" s="1"/>
  <c r="I12" i="31"/>
  <c r="M18" i="31"/>
  <c r="I11" i="13"/>
  <c r="J12" i="31" l="1"/>
  <c r="J20" i="31" s="1"/>
  <c r="I20" i="31"/>
  <c r="Q7" i="31"/>
  <c r="T11" i="31" s="1"/>
  <c r="S11" i="31" l="1"/>
</calcChain>
</file>

<file path=xl/sharedStrings.xml><?xml version="1.0" encoding="utf-8"?>
<sst xmlns="http://schemas.openxmlformats.org/spreadsheetml/2006/main" count="402" uniqueCount="194">
  <si>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</si>
  <si>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</si>
  <si>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</si>
  <si>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</si>
  <si>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</si>
  <si>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</si>
  <si>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</si>
  <si>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</si>
  <si>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</si>
  <si>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</si>
  <si>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</si>
  <si>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</si>
  <si>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</si>
  <si>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</si>
  <si>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</si>
  <si>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</si>
  <si>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</si>
  <si>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</si>
  <si>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</si>
  <si>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</si>
  <si>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</si>
  <si>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</si>
  <si>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</si>
  <si>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</si>
  <si>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</si>
  <si>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</si>
  <si>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</si>
  <si>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</si>
  <si>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</si>
  <si>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</si>
  <si>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</si>
  <si>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</si>
  <si>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</si>
  <si>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</si>
  <si>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</si>
  <si>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</si>
  <si>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</si>
  <si>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</si>
  <si>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</si>
  <si>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</si>
  <si>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</si>
  <si>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</si>
  <si>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</si>
  <si>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</si>
  <si>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</si>
  <si>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</si>
  <si>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</si>
  <si>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</si>
  <si>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</si>
  <si>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</si>
  <si>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</si>
  <si>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</si>
  <si>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</si>
  <si>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</si>
  <si>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</si>
  <si>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</si>
  <si>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</si>
  <si>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</si>
  <si>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</si>
  <si>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</si>
  <si>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</si>
  <si>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</si>
  <si>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</si>
  <si>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</si>
  <si>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</si>
  <si>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</si>
  <si>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</si>
  <si>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</si>
  <si>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</si>
  <si>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</si>
  <si>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</si>
  <si>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</si>
  <si>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</si>
  <si>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</si>
  <si>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</si>
  <si>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</si>
  <si>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</si>
  <si>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</si>
  <si>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</si>
  <si>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</si>
  <si>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</si>
  <si>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</si>
  <si>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</si>
  <si>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</si>
  <si>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</si>
  <si>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</si>
  <si>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</si>
  <si>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</si>
  <si>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</si>
  <si>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</si>
  <si>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</si>
  <si>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</si>
  <si>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</si>
  <si>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</si>
  <si>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</si>
  <si>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</si>
  <si>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</si>
  <si>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</si>
  <si>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</si>
  <si>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</si>
  <si>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</si>
  <si>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</si>
  <si>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</si>
  <si>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</si>
  <si>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</si>
  <si>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</si>
  <si>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</si>
  <si>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</si>
  <si>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</si>
  <si>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</si>
  <si>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</si>
  <si>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</si>
  <si>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</si>
  <si>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</si>
  <si>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</si>
  <si>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</si>
  <si>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</si>
  <si>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</si>
  <si>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</si>
  <si>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</si>
  <si>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</si>
  <si>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</si>
  <si>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</si>
  <si>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</si>
  <si>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</si>
  <si>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</si>
  <si>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</si>
  <si>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</si>
  <si>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</si>
  <si>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</si>
  <si>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</si>
  <si>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</si>
  <si>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</si>
  <si>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</si>
  <si>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</si>
  <si>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</si>
  <si>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</si>
  <si>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</si>
  <si>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</si>
  <si>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</si>
  <si>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</si>
  <si>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</si>
  <si>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</si>
  <si>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</si>
  <si>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</si>
  <si>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</si>
  <si>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</si>
  <si>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</si>
  <si>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</si>
  <si>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</si>
  <si>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</si>
  <si>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</si>
  <si>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</si>
  <si>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</si>
  <si>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</si>
  <si>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</si>
  <si>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</si>
  <si>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</si>
  <si>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</si>
  <si>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</si>
  <si>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 xml:space="preserve">David Storm </t>
  </si>
  <si>
    <t>David Storm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</si>
  <si>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</si>
  <si>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</si>
  <si>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</si>
  <si>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Install Trip Charge Budget                                                                           (Mileage, Time)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</si>
  <si>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</si>
  <si>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</si>
  <si>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</si>
  <si>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/>
  </si>
  <si>
    <t>Measure Trip Fee</t>
  </si>
  <si>
    <t>Estimated Freight</t>
  </si>
  <si>
    <t>Total w/tax</t>
  </si>
  <si>
    <t xml:space="preserve">Sales Tax, Freight &amp; Installation included </t>
  </si>
  <si>
    <t>Estimator</t>
  </si>
  <si>
    <t>423-240-2197</t>
  </si>
  <si>
    <t>PH: 423-240-2197</t>
  </si>
  <si>
    <t>25-862</t>
  </si>
  <si>
    <t xml:space="preserve">Holifield Law </t>
  </si>
  <si>
    <t>Knoxville TN</t>
  </si>
  <si>
    <t>Kelly's Office</t>
  </si>
  <si>
    <t>Stephanie's Office</t>
  </si>
  <si>
    <t xml:space="preserve">Draper Manual Roller Shade with Fascia </t>
  </si>
  <si>
    <t>Fabric: SW2580 1%  Color: Charcoal/Grey</t>
  </si>
  <si>
    <t>Install Manual Roller Shades</t>
  </si>
  <si>
    <t>Fascia color: Black</t>
  </si>
  <si>
    <t>Fabric: SW2500 1%  Color: Charcoal/Grey</t>
  </si>
  <si>
    <t>Standard Clutch Stainless Steel Chain Loop</t>
  </si>
  <si>
    <t>Installation based on fastening shades to aluminum window system. Any change in mount substrate or location is subject to surcharge.</t>
  </si>
  <si>
    <t xml:space="preserve">RWP Manual Roller Shade with Fascia </t>
  </si>
  <si>
    <t>Manual Roller Shades</t>
  </si>
  <si>
    <t>Estimate For:   Stephanie &amp; Kelly's Offices</t>
  </si>
  <si>
    <t xml:space="preserve">RWP Single Manual Flexshade with Fascia </t>
  </si>
  <si>
    <t>25-862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</si>
</sst>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15" fillId="3" borderId="1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1" fillId="0" borderId="0" xfId="0" quotePrefix="1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44" fontId="5" fillId="0" borderId="20" xfId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31" fillId="0" borderId="21" xfId="0" applyFont="1" applyBorder="1" applyAlignment="1">
      <alignment horizontal="center"/>
    </xf>
    <xf numFmtId="12" fontId="31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0" fillId="5" borderId="0" xfId="0" applyNumberFormat="1" applyFill="1"/>
    <xf numFmtId="44" fontId="5" fillId="5" borderId="11" xfId="1" applyFont="1" applyFill="1" applyBorder="1" applyAlignment="1">
      <alignment horizontal="center"/>
    </xf>
    <xf numFmtId="44" fontId="7" fillId="0" borderId="0" xfId="3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227601</xdr:colOff>
      <xdr:row>0</xdr:row>
      <xdr:rowOff>53879</xdr:rowOff>
    </xdr:from>
    <xdr:to>
      <xdr:col>3</xdr:col>
      <xdr:colOff>454393</xdr:colOff>
      <xdr:row>8</xdr:row>
      <xdr:rowOff>53879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942" y="53879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93E888-2C1A-48EE-A15A-D9DF950B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C4C0386-4666-4F0A-90C9-0F1C1D269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585DBC33-9F92-4051-8CE6-67777160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C8B3F6A-BD16-43D2-8D25-2605F48B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81BA7FB-B844-4912-855F-793E184D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BAC2E86-C5CE-498C-AAAB-051AEF170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7A0F9D2B-551B-4CC5-9D5B-EF584857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D65A43B-531F-4BE8-A426-2895EAAA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37BDAE6-81D3-49A8-982D-88DAE836C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F3AD99-EC16-43E0-A200-7104E386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B3B4F9A9-A8F9-4988-B30C-E66D495B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8818F40-699B-4532-A3DE-14058302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55C62E-A612-41B8-9514-0D398109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7345D39-B6A6-4268-9967-6999C0B3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40C805F6-B713-4954-8C34-86801FE4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EA75B3B-084F-49A2-9E4D-75CB8E28C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56"/>
  <sheetViews>
    <sheetView topLeftCell="A10" zoomScale="110" zoomScaleNormal="110" workbookViewId="0">
      <selection activeCell="B22" sqref="B22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4" style="2" customWidth="1"/>
    <col min="10" max="10" width="13.8554687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39" t="str">
        <f>'SOV RWP both Shades'!F1</f>
        <v>25-862 Updated</v>
      </c>
      <c r="J9" s="139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82" t="s">
        <v>174</v>
      </c>
      <c r="H11" s="7" t="s">
        <v>19</v>
      </c>
      <c r="I11" s="84">
        <f ca="1">TODAY()</f>
        <v>45985</v>
      </c>
    </row>
    <row r="12" spans="2:15">
      <c r="B12" s="1"/>
      <c r="H12" s="7"/>
    </row>
    <row r="13" spans="2:15">
      <c r="B13" s="1" t="s">
        <v>2</v>
      </c>
      <c r="D13" s="82" t="s">
        <v>47</v>
      </c>
      <c r="H13" s="7" t="s">
        <v>1</v>
      </c>
    </row>
    <row r="14" spans="2:15">
      <c r="B14" s="1"/>
      <c r="D14" s="2" t="s">
        <v>17</v>
      </c>
      <c r="H14" s="7" t="str">
        <f>'SOV both Shades'!F3</f>
        <v xml:space="preserve">Holifield Law </v>
      </c>
    </row>
    <row r="15" spans="2:15">
      <c r="B15" s="1"/>
      <c r="D15" s="2" t="s">
        <v>18</v>
      </c>
      <c r="H15" s="85" t="str">
        <f>'SOV both Shades'!F4</f>
        <v>Knoxville TN</v>
      </c>
    </row>
    <row r="16" spans="2:15">
      <c r="B16" s="1"/>
    </row>
    <row r="17" spans="1:12">
      <c r="B17" s="7" t="s">
        <v>3</v>
      </c>
      <c r="D17" s="82" t="s">
        <v>160</v>
      </c>
      <c r="H17" s="1" t="s">
        <v>14</v>
      </c>
    </row>
    <row r="18" spans="1:12">
      <c r="D18" s="82" t="s">
        <v>176</v>
      </c>
      <c r="H18" s="82" t="s">
        <v>190</v>
      </c>
    </row>
    <row r="19" spans="1:12" ht="15.75" thickBot="1">
      <c r="B19" s="13"/>
      <c r="C19" s="13"/>
      <c r="D19" s="126" t="s">
        <v>166</v>
      </c>
      <c r="E19" s="13"/>
      <c r="F19" s="13"/>
      <c r="G19" s="13"/>
      <c r="H19" s="13"/>
      <c r="I19" s="13"/>
      <c r="J19" s="13"/>
    </row>
    <row r="20" spans="1:12" ht="15.75" thickTop="1">
      <c r="B20" s="5"/>
      <c r="C20" s="5"/>
      <c r="D20" s="5"/>
      <c r="E20" s="5"/>
      <c r="F20" s="5"/>
      <c r="G20" s="5"/>
      <c r="H20" s="6"/>
      <c r="I20" s="5"/>
    </row>
    <row r="21" spans="1:12">
      <c r="B21" s="8"/>
    </row>
    <row r="22" spans="1:12">
      <c r="B22" s="7" t="s">
        <v>191</v>
      </c>
      <c r="C22" s="8"/>
      <c r="D22" s="7"/>
      <c r="E22" s="8"/>
      <c r="F22" s="8"/>
      <c r="G22" s="8"/>
      <c r="H22" s="6"/>
      <c r="I22" s="5"/>
    </row>
    <row r="23" spans="1:12">
      <c r="B23" s="9" t="s">
        <v>4</v>
      </c>
      <c r="C23" s="8"/>
      <c r="E23" s="8"/>
      <c r="F23" s="8"/>
      <c r="H23" s="6"/>
      <c r="I23" s="5"/>
      <c r="J23" s="122" t="s">
        <v>172</v>
      </c>
    </row>
    <row r="24" spans="1:12">
      <c r="B24" s="8">
        <v>2</v>
      </c>
      <c r="C24" s="8" t="s">
        <v>5</v>
      </c>
      <c r="D24" s="114" t="s">
        <v>192</v>
      </c>
      <c r="E24" s="115"/>
      <c r="F24" s="115"/>
      <c r="G24" s="115"/>
      <c r="H24" s="116"/>
      <c r="I24" s="117"/>
      <c r="J24" s="95">
        <f>'SOV RWP both Shades'!J20</f>
        <v>1500.01</v>
      </c>
    </row>
    <row r="25" spans="1:12">
      <c r="D25" s="114" t="s">
        <v>185</v>
      </c>
      <c r="E25" s="115"/>
      <c r="F25" s="115"/>
      <c r="G25" s="115"/>
      <c r="H25" s="116"/>
      <c r="I25" s="117"/>
      <c r="J25" s="19"/>
    </row>
    <row r="26" spans="1:12">
      <c r="D26" s="114" t="s">
        <v>186</v>
      </c>
      <c r="E26" s="115"/>
      <c r="F26" s="115"/>
      <c r="G26" s="115"/>
      <c r="H26" s="116"/>
      <c r="I26" s="117"/>
      <c r="J26" s="19"/>
    </row>
    <row r="27" spans="1:12">
      <c r="D27" s="114" t="s">
        <v>187</v>
      </c>
      <c r="E27" s="115"/>
      <c r="F27" s="115"/>
      <c r="G27" s="115"/>
      <c r="H27" s="116"/>
      <c r="I27" s="117"/>
      <c r="J27" s="19"/>
    </row>
    <row r="28" spans="1:12">
      <c r="D28" s="114" t="s">
        <v>173</v>
      </c>
      <c r="E28" s="115"/>
      <c r="F28" s="115"/>
      <c r="G28" s="115"/>
      <c r="H28" s="116"/>
      <c r="I28" s="117"/>
    </row>
    <row r="29" spans="1:12">
      <c r="B29" s="8"/>
    </row>
    <row r="30" spans="1:12">
      <c r="B30" s="8"/>
    </row>
    <row r="31" spans="1:12" ht="15" customHeight="1">
      <c r="A31" s="12"/>
      <c r="B31" s="4" t="s">
        <v>44</v>
      </c>
      <c r="C31" s="8"/>
      <c r="E31" s="8"/>
      <c r="F31" s="8"/>
      <c r="G31" s="8"/>
      <c r="H31" s="61"/>
      <c r="I31" s="5"/>
      <c r="K31" s="2"/>
      <c r="L31" s="2"/>
    </row>
    <row r="32" spans="1:12" ht="15" customHeight="1">
      <c r="A32" s="12"/>
      <c r="B32" s="11" t="s">
        <v>7</v>
      </c>
      <c r="C32" s="140" t="s">
        <v>188</v>
      </c>
      <c r="D32" s="140"/>
      <c r="E32" s="140"/>
      <c r="F32" s="140"/>
      <c r="G32" s="140"/>
      <c r="H32" s="140"/>
      <c r="I32" s="140"/>
      <c r="J32" s="140"/>
      <c r="K32" s="2"/>
      <c r="L32" s="2"/>
    </row>
    <row r="33" spans="1:12" ht="15" customHeight="1">
      <c r="A33" s="12"/>
      <c r="B33" s="11"/>
      <c r="C33" s="140"/>
      <c r="D33" s="140"/>
      <c r="E33" s="140"/>
      <c r="F33" s="140"/>
      <c r="G33" s="140"/>
      <c r="H33" s="140"/>
      <c r="I33" s="140"/>
      <c r="J33" s="140"/>
      <c r="K33" s="2"/>
      <c r="L33" s="2"/>
    </row>
    <row r="34" spans="1:12" ht="15" customHeight="1" thickBot="1">
      <c r="A34" s="12"/>
      <c r="B34" s="15"/>
      <c r="C34" s="14"/>
      <c r="D34" s="15"/>
      <c r="E34" s="14"/>
      <c r="F34" s="14"/>
      <c r="G34" s="14"/>
      <c r="H34" s="16"/>
      <c r="I34" s="17"/>
      <c r="J34" s="13"/>
      <c r="K34" s="2"/>
      <c r="L34" s="2"/>
    </row>
    <row r="35" spans="1:12" ht="15" customHeight="1" thickTop="1">
      <c r="A35" s="12"/>
      <c r="B35" s="1" t="s">
        <v>46</v>
      </c>
      <c r="C35" s="82"/>
      <c r="D35" s="82"/>
      <c r="E35" s="82"/>
      <c r="F35" s="82"/>
      <c r="G35" s="82"/>
      <c r="H35" s="82"/>
      <c r="I35" s="82"/>
      <c r="J35" s="82"/>
      <c r="K35" s="2"/>
      <c r="L35" s="2"/>
    </row>
    <row r="36" spans="1:12" ht="15" customHeight="1">
      <c r="A36" s="12"/>
      <c r="B36" s="127" t="s">
        <v>7</v>
      </c>
      <c r="C36" s="85" t="s">
        <v>8</v>
      </c>
      <c r="D36" s="82"/>
      <c r="E36" s="82"/>
      <c r="F36" s="82"/>
      <c r="G36" s="82"/>
      <c r="H36" s="82"/>
      <c r="I36" s="82"/>
      <c r="J36" s="82"/>
      <c r="K36" s="2"/>
      <c r="L36" s="2"/>
    </row>
    <row r="37" spans="1:12" ht="15" customHeight="1">
      <c r="A37" s="12"/>
      <c r="B37" s="127"/>
      <c r="C37" s="85" t="s">
        <v>167</v>
      </c>
      <c r="D37" s="82"/>
      <c r="E37" s="82"/>
      <c r="F37" s="82"/>
      <c r="G37" s="82"/>
      <c r="H37" s="82"/>
      <c r="I37" s="82"/>
      <c r="J37" s="82"/>
      <c r="K37" s="2"/>
      <c r="L37" s="2"/>
    </row>
    <row r="38" spans="1:12" ht="15" customHeight="1">
      <c r="A38" s="12"/>
      <c r="B38" s="127" t="s">
        <v>9</v>
      </c>
      <c r="C38" s="141" t="s">
        <v>163</v>
      </c>
      <c r="D38" s="142"/>
      <c r="E38" s="142"/>
      <c r="F38" s="142"/>
      <c r="G38" s="142"/>
      <c r="H38" s="142"/>
      <c r="I38" s="142"/>
      <c r="J38" s="142"/>
      <c r="K38" s="2"/>
      <c r="L38" s="2"/>
    </row>
    <row r="39" spans="1:12" ht="15" customHeight="1">
      <c r="A39" s="12"/>
      <c r="B39" s="127" t="s">
        <v>10</v>
      </c>
      <c r="C39" s="141" t="s">
        <v>20</v>
      </c>
      <c r="D39" s="142"/>
      <c r="E39" s="142"/>
      <c r="F39" s="142"/>
      <c r="G39" s="142"/>
      <c r="H39" s="142"/>
      <c r="I39" s="142"/>
      <c r="J39" s="142"/>
      <c r="K39" s="2"/>
      <c r="L39" s="2"/>
    </row>
    <row r="40" spans="1:12" ht="15" customHeight="1">
      <c r="A40" s="12"/>
      <c r="B40" s="127"/>
      <c r="C40" s="142"/>
      <c r="D40" s="142"/>
      <c r="E40" s="142"/>
      <c r="F40" s="142"/>
      <c r="G40" s="142"/>
      <c r="H40" s="142"/>
      <c r="I40" s="142"/>
      <c r="J40" s="142"/>
      <c r="K40" s="2"/>
      <c r="L40" s="2"/>
    </row>
    <row r="41" spans="1:12" ht="15" customHeight="1">
      <c r="B41" s="127" t="s">
        <v>11</v>
      </c>
      <c r="C41" s="143" t="s">
        <v>168</v>
      </c>
      <c r="D41" s="144"/>
      <c r="E41" s="144"/>
      <c r="F41" s="144"/>
      <c r="G41" s="144"/>
      <c r="H41" s="144"/>
      <c r="I41" s="144"/>
      <c r="J41" s="144"/>
    </row>
    <row r="42" spans="1:12">
      <c r="B42" s="127"/>
      <c r="C42" s="144"/>
      <c r="D42" s="144"/>
      <c r="E42" s="144"/>
      <c r="F42" s="144"/>
      <c r="G42" s="144"/>
      <c r="H42" s="144"/>
      <c r="I42" s="144"/>
      <c r="J42" s="144"/>
    </row>
    <row r="43" spans="1:12" ht="15" customHeight="1">
      <c r="B43" s="127" t="s">
        <v>15</v>
      </c>
      <c r="C43" s="141" t="s">
        <v>49</v>
      </c>
      <c r="D43" s="142"/>
      <c r="E43" s="142"/>
      <c r="F43" s="142"/>
      <c r="G43" s="142"/>
      <c r="H43" s="142"/>
      <c r="I43" s="142"/>
      <c r="J43" s="142"/>
    </row>
    <row r="44" spans="1:12">
      <c r="B44" s="127"/>
      <c r="C44" s="142"/>
      <c r="D44" s="142"/>
      <c r="E44" s="142"/>
      <c r="F44" s="142"/>
      <c r="G44" s="142"/>
      <c r="H44" s="142"/>
      <c r="I44" s="142"/>
      <c r="J44" s="142"/>
    </row>
    <row r="45" spans="1:12">
      <c r="B45" s="4" t="s">
        <v>12</v>
      </c>
    </row>
    <row r="46" spans="1:12">
      <c r="B46" s="8"/>
    </row>
    <row r="47" spans="1:12">
      <c r="B47" s="82" t="s">
        <v>161</v>
      </c>
    </row>
    <row r="48" spans="1:12">
      <c r="B48" s="1" t="s">
        <v>47</v>
      </c>
    </row>
    <row r="50" spans="2:2">
      <c r="B50" s="11"/>
    </row>
    <row r="53" spans="2:2">
      <c r="B53" s="11"/>
    </row>
    <row r="56" spans="2:2">
      <c r="B56" s="11"/>
    </row>
  </sheetData>
  <mergeCells count="6">
    <mergeCell ref="I9:J9"/>
    <mergeCell ref="C32:J33"/>
    <mergeCell ref="C43:J44"/>
    <mergeCell ref="C39:J40"/>
    <mergeCell ref="C41:J42"/>
    <mergeCell ref="C38:J38"/>
  </mergeCells>
  <hyperlinks>
    <hyperlink ref="D19" r:id="rId1" xr:uid="{19B28C67-F0B7-4009-91DD-831E8877CD13}"/>
  </hyperlinks>
  <pageMargins left="0.7" right="0.7" top="0.75" bottom="0.75" header="0.3" footer="0.3"/>
  <pageSetup scale="8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ED7D-409D-4EBE-90AD-32535D63D0F4}">
  <sheetPr>
    <tabColor rgb="FFFFFF00"/>
  </sheetPr>
  <dimension ref="A1:T192"/>
  <sheetViews>
    <sheetView tabSelected="1" zoomScale="70" zoomScaleNormal="70" workbookViewId="0">
      <selection activeCell="J22" sqref="J22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45985</v>
      </c>
      <c r="B1" s="145"/>
      <c r="C1" s="145"/>
      <c r="D1" s="145"/>
      <c r="E1" s="21" t="s">
        <v>16</v>
      </c>
      <c r="F1" s="22" t="s">
        <v>193</v>
      </c>
      <c r="G1"/>
      <c r="M1" s="24" t="s">
        <v>25</v>
      </c>
      <c r="N1" s="57">
        <f>SUM(P12:P14)</f>
        <v>355.18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8">
        <v>0.59</v>
      </c>
      <c r="O2" s="27">
        <f>SUM(N1/(1-N2))</f>
        <v>866.29</v>
      </c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178</v>
      </c>
      <c r="G3" s="28"/>
      <c r="H3" s="21"/>
      <c r="I3" s="21"/>
      <c r="M3" s="24" t="s">
        <v>22</v>
      </c>
      <c r="N3" s="58">
        <v>9.2499999999999999E-2</v>
      </c>
      <c r="O3" s="30">
        <f>SUM(O2*N3)</f>
        <v>80.13</v>
      </c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179</v>
      </c>
      <c r="G4" s="28"/>
      <c r="H4" s="21"/>
      <c r="I4" s="21"/>
      <c r="M4" s="25"/>
      <c r="N4" s="25"/>
      <c r="O4" s="31">
        <f>SUM(O2:O3)</f>
        <v>946.42</v>
      </c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175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69" t="s">
        <v>41</v>
      </c>
      <c r="Q7" s="68">
        <f>SUM(H12:H19)</f>
        <v>1417.87</v>
      </c>
    </row>
    <row r="8" spans="1:20" ht="18" customHeight="1" thickBot="1">
      <c r="A8" s="32"/>
      <c r="D8" s="33"/>
      <c r="F8" s="113" t="s">
        <v>162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37" t="s">
        <v>28</v>
      </c>
      <c r="H10" s="37" t="s">
        <v>29</v>
      </c>
      <c r="I10" s="90" t="s">
        <v>30</v>
      </c>
      <c r="J10" s="37" t="s">
        <v>28</v>
      </c>
      <c r="K10" s="38"/>
      <c r="L10"/>
      <c r="M10" s="39">
        <v>0.6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118" t="s">
        <v>0</v>
      </c>
      <c r="B11" s="80" t="s">
        <v>164</v>
      </c>
      <c r="C11" s="118" t="s">
        <v>35</v>
      </c>
      <c r="D11" s="119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9.2499999999999999E-2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SUM(P12:P19)</f>
        <v>720.18</v>
      </c>
      <c r="S11" s="76">
        <f>SUM(Q7-R11)</f>
        <v>697.69</v>
      </c>
      <c r="T11" s="79">
        <f>SUM(Q7-R11)/Q7</f>
        <v>0.49</v>
      </c>
    </row>
    <row r="12" spans="1:20" s="44" customFormat="1" ht="30" customHeight="1" thickTop="1">
      <c r="A12" s="55">
        <v>1</v>
      </c>
      <c r="B12" s="124" t="s">
        <v>180</v>
      </c>
      <c r="C12" s="125">
        <v>86.75</v>
      </c>
      <c r="D12" s="125">
        <v>62.5</v>
      </c>
      <c r="E12" s="41" t="s">
        <v>189</v>
      </c>
      <c r="F12" s="41" t="s">
        <v>183</v>
      </c>
      <c r="G12" s="77">
        <f>M12</f>
        <v>443.98</v>
      </c>
      <c r="H12" s="137">
        <f t="shared" ref="H12:H15" si="0">G12*A12</f>
        <v>443.98</v>
      </c>
      <c r="I12" s="77">
        <f t="shared" ref="I12" si="1">SUM(H12*$I$11)</f>
        <v>41.07</v>
      </c>
      <c r="J12" s="77">
        <f t="shared" ref="J12" si="2">SUM(H12:I12)</f>
        <v>485.05</v>
      </c>
      <c r="K12" s="42"/>
      <c r="L12" s="123">
        <v>177.59</v>
      </c>
      <c r="M12" s="59">
        <f>SUM(L12/(1-$M$10))</f>
        <v>443.98</v>
      </c>
      <c r="P12" s="63">
        <f t="shared" ref="P12:P14" si="3">L12*A12</f>
        <v>177.59</v>
      </c>
      <c r="R12" s="78">
        <f t="shared" ref="R12:R14" si="4">SUM(((C12*D12)/144)*A12)</f>
        <v>37.65</v>
      </c>
      <c r="S12" s="44" t="s">
        <v>43</v>
      </c>
    </row>
    <row r="13" spans="1:20" s="44" customFormat="1" ht="30" customHeight="1">
      <c r="A13" s="55">
        <v>1</v>
      </c>
      <c r="B13" s="124" t="s">
        <v>181</v>
      </c>
      <c r="C13" s="125">
        <v>86.75</v>
      </c>
      <c r="D13" s="125">
        <v>62.5</v>
      </c>
      <c r="E13" s="41" t="s">
        <v>189</v>
      </c>
      <c r="F13" s="41" t="s">
        <v>183</v>
      </c>
      <c r="G13" s="77">
        <f t="shared" ref="G13" si="5">M13</f>
        <v>443.98</v>
      </c>
      <c r="H13" s="137">
        <f t="shared" si="0"/>
        <v>443.98</v>
      </c>
      <c r="I13" s="77">
        <f t="shared" ref="I13:I14" si="6">SUM(H13*$I$11)</f>
        <v>41.07</v>
      </c>
      <c r="J13" s="77">
        <f t="shared" ref="J13:J19" si="7">SUM(H13:I13)</f>
        <v>485.05</v>
      </c>
      <c r="K13" s="42"/>
      <c r="L13" s="123">
        <v>177.59</v>
      </c>
      <c r="M13" s="59">
        <f t="shared" ref="M13:M14" si="8">SUM(L13/(1-$M$10))</f>
        <v>443.98</v>
      </c>
      <c r="P13" s="63">
        <f t="shared" si="3"/>
        <v>177.59</v>
      </c>
      <c r="R13" s="78">
        <f t="shared" si="4"/>
        <v>37.65</v>
      </c>
      <c r="S13" s="44" t="s">
        <v>43</v>
      </c>
    </row>
    <row r="14" spans="1:20" s="44" customFormat="1" ht="30" customHeight="1" thickBot="1">
      <c r="A14" s="130"/>
      <c r="B14" s="131"/>
      <c r="C14" s="132"/>
      <c r="D14" s="132"/>
      <c r="E14" s="133"/>
      <c r="F14" s="133"/>
      <c r="G14" s="134">
        <f t="shared" ref="G14" si="9">ROUNDUP(M14,0)</f>
        <v>0</v>
      </c>
      <c r="H14" s="134">
        <f t="shared" si="0"/>
        <v>0</v>
      </c>
      <c r="I14" s="134">
        <f t="shared" si="6"/>
        <v>0</v>
      </c>
      <c r="J14" s="134">
        <f t="shared" si="7"/>
        <v>0</v>
      </c>
      <c r="K14" s="42"/>
      <c r="L14" s="123"/>
      <c r="M14" s="59">
        <f t="shared" si="8"/>
        <v>0</v>
      </c>
      <c r="P14" s="63">
        <f t="shared" si="3"/>
        <v>0</v>
      </c>
      <c r="R14" s="78">
        <f t="shared" si="4"/>
        <v>0</v>
      </c>
      <c r="S14" s="44" t="s">
        <v>43</v>
      </c>
    </row>
    <row r="15" spans="1:20" s="44" customFormat="1" ht="30" customHeight="1">
      <c r="A15" s="56">
        <f>SUM(A12:A14)</f>
        <v>2</v>
      </c>
      <c r="B15" s="120"/>
      <c r="C15" s="120"/>
      <c r="D15" s="120"/>
      <c r="E15" s="135" t="s">
        <v>184</v>
      </c>
      <c r="F15" s="41"/>
      <c r="G15" s="77">
        <v>35</v>
      </c>
      <c r="H15" s="121">
        <f t="shared" si="0"/>
        <v>70</v>
      </c>
      <c r="I15" s="77"/>
      <c r="J15" s="77">
        <f t="shared" si="7"/>
        <v>70</v>
      </c>
      <c r="K15" s="42"/>
      <c r="L15" s="43">
        <v>25</v>
      </c>
      <c r="M15" s="59">
        <f t="shared" ref="M15:M19" si="10">SUM(L15/(1-$N$15))</f>
        <v>33.33</v>
      </c>
      <c r="N15" s="39">
        <v>0.25</v>
      </c>
      <c r="O15" s="60"/>
      <c r="P15" s="63">
        <f>L15*A15</f>
        <v>50</v>
      </c>
      <c r="Q15" s="46"/>
      <c r="R15" s="86" t="s">
        <v>51</v>
      </c>
    </row>
    <row r="16" spans="1:20" s="44" customFormat="1" ht="30" customHeight="1">
      <c r="A16" s="55">
        <v>1</v>
      </c>
      <c r="B16" s="64"/>
      <c r="C16" s="64"/>
      <c r="D16" s="64"/>
      <c r="E16" s="62" t="s">
        <v>33</v>
      </c>
      <c r="F16" s="62"/>
      <c r="G16" s="77">
        <v>75</v>
      </c>
      <c r="H16" s="66">
        <f>SUM(G16*A16)</f>
        <v>75</v>
      </c>
      <c r="I16" s="65"/>
      <c r="J16" s="67">
        <f t="shared" ref="J16" si="11">SUM(H16:I16)</f>
        <v>75</v>
      </c>
      <c r="K16" s="42"/>
      <c r="L16" s="43">
        <f>50*1</f>
        <v>50</v>
      </c>
      <c r="M16" s="59">
        <f t="shared" si="10"/>
        <v>66.67</v>
      </c>
      <c r="P16" s="63">
        <f t="shared" ref="P16:P19" si="12">L16*A16</f>
        <v>50</v>
      </c>
      <c r="R16" s="86" t="s">
        <v>52</v>
      </c>
    </row>
    <row r="17" spans="1:19" s="44" customFormat="1" ht="30" customHeight="1">
      <c r="A17" s="55">
        <v>1</v>
      </c>
      <c r="B17" s="64"/>
      <c r="C17" s="64"/>
      <c r="D17" s="64"/>
      <c r="E17" s="62" t="s">
        <v>170</v>
      </c>
      <c r="F17" s="62"/>
      <c r="G17" s="77">
        <v>125</v>
      </c>
      <c r="H17" s="66">
        <f>SUM(G17*A17)</f>
        <v>125</v>
      </c>
      <c r="I17" s="65"/>
      <c r="J17" s="67">
        <f t="shared" si="7"/>
        <v>125</v>
      </c>
      <c r="K17" s="42"/>
      <c r="L17" s="43">
        <f>(0.7*50)+(50*1)</f>
        <v>85</v>
      </c>
      <c r="M17" s="59">
        <f t="shared" si="10"/>
        <v>113.33</v>
      </c>
      <c r="P17" s="63">
        <f t="shared" si="12"/>
        <v>85</v>
      </c>
      <c r="R17" s="86" t="s">
        <v>52</v>
      </c>
    </row>
    <row r="18" spans="1:19" s="44" customFormat="1" ht="30" customHeight="1">
      <c r="A18" s="64">
        <v>1</v>
      </c>
      <c r="B18" s="64"/>
      <c r="C18" s="64"/>
      <c r="D18" s="64"/>
      <c r="E18" s="62" t="s">
        <v>165</v>
      </c>
      <c r="F18" s="62"/>
      <c r="G18" s="65">
        <v>125</v>
      </c>
      <c r="H18" s="66">
        <f>SUM(G18*A18)</f>
        <v>125</v>
      </c>
      <c r="I18" s="65"/>
      <c r="J18" s="67">
        <f t="shared" si="7"/>
        <v>125</v>
      </c>
      <c r="K18" s="42"/>
      <c r="L18" s="43">
        <f>(0.7*50)+(50*1)</f>
        <v>85</v>
      </c>
      <c r="M18" s="59">
        <f t="shared" si="10"/>
        <v>113.33</v>
      </c>
      <c r="O18" s="45"/>
      <c r="P18" s="63">
        <f t="shared" si="12"/>
        <v>85</v>
      </c>
      <c r="Q18" s="47"/>
      <c r="R18" s="87" t="s">
        <v>50</v>
      </c>
    </row>
    <row r="19" spans="1:19" s="44" customFormat="1" ht="30" customHeight="1" thickBot="1">
      <c r="A19" s="64">
        <v>1</v>
      </c>
      <c r="B19" s="64"/>
      <c r="C19" s="64"/>
      <c r="D19" s="64"/>
      <c r="E19" s="62" t="s">
        <v>171</v>
      </c>
      <c r="F19" s="62"/>
      <c r="G19" s="129">
        <v>134.91</v>
      </c>
      <c r="H19" s="66">
        <f>SUM(G19*A19)</f>
        <v>134.91</v>
      </c>
      <c r="I19" s="65"/>
      <c r="J19" s="67">
        <f t="shared" si="7"/>
        <v>134.91</v>
      </c>
      <c r="K19" s="42"/>
      <c r="L19" s="43">
        <v>95</v>
      </c>
      <c r="M19" s="59">
        <f t="shared" si="10"/>
        <v>126.67</v>
      </c>
      <c r="O19" s="45"/>
      <c r="P19" s="63">
        <f t="shared" si="12"/>
        <v>95</v>
      </c>
      <c r="Q19" s="47"/>
      <c r="R19" s="87" t="s">
        <v>50</v>
      </c>
    </row>
    <row r="20" spans="1:19" ht="40.15" customHeight="1" thickTop="1">
      <c r="A20" s="48"/>
      <c r="B20" s="49"/>
      <c r="C20" s="49"/>
      <c r="D20" s="49"/>
      <c r="E20" s="49"/>
      <c r="F20" s="49"/>
      <c r="G20" s="128" t="s">
        <v>169</v>
      </c>
      <c r="H20" s="49"/>
      <c r="I20" s="50">
        <f>SUM(I12:I19)</f>
        <v>82.14</v>
      </c>
      <c r="J20" s="51">
        <f>SUM(J12:J19)</f>
        <v>1500.01</v>
      </c>
      <c r="K20" s="10"/>
      <c r="L20" s="44"/>
      <c r="M20" s="44"/>
      <c r="N20" s="44"/>
      <c r="O20" s="45"/>
      <c r="P20" s="44"/>
      <c r="Q20" s="44"/>
      <c r="R20" s="44"/>
      <c r="S20" s="44"/>
    </row>
    <row r="21" spans="1:19" s="44" customFormat="1" ht="24.95" customHeight="1">
      <c r="A21" s="25"/>
      <c r="B21" s="25"/>
      <c r="C21" s="25"/>
      <c r="D21" s="25"/>
      <c r="E21" s="25"/>
      <c r="F21" s="25"/>
      <c r="G21" s="25"/>
      <c r="H21" s="25"/>
      <c r="I21" s="27"/>
      <c r="J21" s="42"/>
      <c r="K21" s="25"/>
    </row>
    <row r="22" spans="1:19" s="44" customFormat="1" ht="24.95" customHeight="1">
      <c r="A22" s="33"/>
      <c r="B22"/>
      <c r="C22"/>
      <c r="D22"/>
      <c r="E22" s="25"/>
      <c r="F22"/>
      <c r="G22"/>
      <c r="H22" s="136">
        <f>SUM(H12:H13)</f>
        <v>887.96</v>
      </c>
      <c r="I22" s="27"/>
      <c r="J22" s="42"/>
      <c r="K22" s="25"/>
    </row>
    <row r="23" spans="1:19" s="44" customFormat="1" ht="24.95" customHeight="1">
      <c r="A23" s="88" t="s">
        <v>53</v>
      </c>
      <c r="E23" s="25"/>
      <c r="I23" s="27"/>
      <c r="J23" s="138">
        <v>650</v>
      </c>
      <c r="K23" s="25"/>
    </row>
    <row r="24" spans="1:19" s="44" customFormat="1" ht="24.95" customHeight="1">
      <c r="A24" s="88" t="s">
        <v>54</v>
      </c>
      <c r="E24" s="25"/>
      <c r="I24" s="27"/>
      <c r="J24" s="42"/>
      <c r="K24" s="52"/>
    </row>
    <row r="25" spans="1:19" ht="24.95" customHeight="1">
      <c r="A25" s="92" t="s">
        <v>55</v>
      </c>
      <c r="B25" s="93"/>
      <c r="C25" s="93"/>
      <c r="D25" s="93"/>
      <c r="E25" s="94"/>
      <c r="F25" s="93"/>
      <c r="G25" s="44"/>
      <c r="H25" s="44"/>
      <c r="I25" s="27"/>
      <c r="J25" s="42"/>
      <c r="K25" s="10"/>
    </row>
    <row r="26" spans="1:19" ht="24.95" customHeight="1">
      <c r="A26" s="25"/>
      <c r="B26" s="44"/>
      <c r="C26" s="44"/>
      <c r="D26" s="44"/>
      <c r="E26" s="25"/>
      <c r="F26" s="44"/>
      <c r="G26" s="44"/>
      <c r="H26" s="44"/>
      <c r="I26" s="27"/>
      <c r="J26" s="42"/>
      <c r="K26" s="10"/>
    </row>
    <row r="27" spans="1:19" ht="24.95" customHeight="1">
      <c r="A27" s="25"/>
      <c r="B27" s="25"/>
      <c r="C27" s="25"/>
      <c r="D27" s="25"/>
      <c r="E27" s="25"/>
      <c r="F27"/>
      <c r="G27"/>
      <c r="H27"/>
      <c r="I27" s="27"/>
      <c r="J27" s="42"/>
      <c r="K27" s="10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s="44" customFormat="1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25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ht="24.95" customHeight="1">
      <c r="A31" s="25"/>
      <c r="B31" s="25"/>
      <c r="C31" s="25"/>
      <c r="D31" s="25"/>
      <c r="E31" s="25"/>
      <c r="F31" s="25"/>
      <c r="G31" s="25"/>
      <c r="H31" s="25"/>
      <c r="I31" s="27"/>
      <c r="J31" s="42"/>
      <c r="K31" s="10"/>
    </row>
    <row r="32" spans="1:19" s="44" customFormat="1" ht="24.95" customHeight="1">
      <c r="A32" s="34"/>
      <c r="B32" s="34"/>
      <c r="C32" s="34"/>
      <c r="D32" s="25"/>
      <c r="E32" s="25"/>
      <c r="F32" s="25"/>
      <c r="G32" s="25"/>
      <c r="H32" s="25"/>
      <c r="I32" s="27"/>
      <c r="J32" s="42"/>
      <c r="K32" s="52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25"/>
    </row>
    <row r="38" spans="1:11" s="44" customFormat="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52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10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25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34"/>
      <c r="B46" s="34"/>
      <c r="C46" s="34"/>
      <c r="D46" s="25"/>
      <c r="E46" s="25"/>
      <c r="F46" s="25"/>
      <c r="G46" s="25"/>
      <c r="H46" s="25"/>
      <c r="I46" s="27"/>
      <c r="J46" s="42"/>
      <c r="K46" s="10"/>
    </row>
    <row r="47" spans="1:11" ht="24.95" customHeight="1">
      <c r="A47" s="25"/>
      <c r="B47" s="25"/>
      <c r="C47" s="25"/>
      <c r="D47" s="25"/>
      <c r="E47" s="25"/>
      <c r="F47" s="25"/>
      <c r="G47" s="25"/>
      <c r="H47" s="25"/>
      <c r="I47" s="53"/>
      <c r="J47" s="54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</row>
  </sheetData>
  <mergeCells count="1">
    <mergeCell ref="A1:D1"/>
  </mergeCells>
  <hyperlinks>
    <hyperlink ref="F7" r:id="rId1" xr:uid="{9F67D874-0D5F-453D-A2E2-A52EC102DBE4}"/>
    <hyperlink ref="F8" r:id="rId2" xr:uid="{7C74BDD2-CD77-4D87-A430-E313623E817A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C4B7-B40A-4FEB-8E09-790742386624}">
  <dimension ref="A1:T191"/>
  <sheetViews>
    <sheetView zoomScale="70" zoomScaleNormal="70" workbookViewId="0">
      <selection activeCell="J21" sqref="J21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45985</v>
      </c>
      <c r="B1" s="145"/>
      <c r="C1" s="145"/>
      <c r="D1" s="145"/>
      <c r="E1" s="21" t="s">
        <v>16</v>
      </c>
      <c r="F1" s="22" t="s">
        <v>177</v>
      </c>
      <c r="G1"/>
      <c r="M1" s="24" t="s">
        <v>25</v>
      </c>
      <c r="N1" s="57">
        <f>SUM(P12:P13)</f>
        <v>278.22000000000003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8">
        <v>0.59</v>
      </c>
      <c r="O2" s="27">
        <f>SUM(N1/(1-N2))</f>
        <v>678.59</v>
      </c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178</v>
      </c>
      <c r="G3" s="28"/>
      <c r="H3" s="21"/>
      <c r="I3" s="21"/>
      <c r="M3" s="24" t="s">
        <v>22</v>
      </c>
      <c r="N3" s="58">
        <v>9.2499999999999999E-2</v>
      </c>
      <c r="O3" s="30">
        <f>SUM(O2*N3)</f>
        <v>62.77</v>
      </c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179</v>
      </c>
      <c r="G4" s="28"/>
      <c r="H4" s="21"/>
      <c r="I4" s="21"/>
      <c r="M4" s="25"/>
      <c r="N4" s="25"/>
      <c r="O4" s="31">
        <f>SUM(O2:O3)</f>
        <v>741.36</v>
      </c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175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69" t="s">
        <v>41</v>
      </c>
      <c r="Q7" s="68">
        <f>SUM(H12:H18)</f>
        <v>1048.53</v>
      </c>
    </row>
    <row r="8" spans="1:20" ht="18" customHeight="1" thickBot="1">
      <c r="A8" s="32"/>
      <c r="D8" s="33"/>
      <c r="F8" s="113" t="s">
        <v>162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37" t="s">
        <v>28</v>
      </c>
      <c r="H10" s="37" t="s">
        <v>29</v>
      </c>
      <c r="I10" s="90" t="s">
        <v>30</v>
      </c>
      <c r="J10" s="37" t="s">
        <v>28</v>
      </c>
      <c r="K10" s="38"/>
      <c r="L10"/>
      <c r="M10" s="39">
        <v>0.5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118" t="s">
        <v>0</v>
      </c>
      <c r="B11" s="80" t="s">
        <v>164</v>
      </c>
      <c r="C11" s="118" t="s">
        <v>35</v>
      </c>
      <c r="D11" s="119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9.2499999999999999E-2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SUM(P12:P18)</f>
        <v>598.22</v>
      </c>
      <c r="S11" s="76">
        <f>SUM(Q7-R11)</f>
        <v>450.31</v>
      </c>
      <c r="T11" s="79">
        <f>SUM(Q7-R11)/Q7</f>
        <v>0.43</v>
      </c>
    </row>
    <row r="12" spans="1:20" s="44" customFormat="1" ht="30" customHeight="1" thickTop="1">
      <c r="A12" s="55">
        <v>1</v>
      </c>
      <c r="B12" s="124" t="s">
        <v>180</v>
      </c>
      <c r="C12" s="125">
        <v>86.75</v>
      </c>
      <c r="D12" s="125">
        <v>62.5</v>
      </c>
      <c r="E12" s="41" t="s">
        <v>182</v>
      </c>
      <c r="F12" s="41" t="s">
        <v>183</v>
      </c>
      <c r="G12" s="77">
        <f>M12</f>
        <v>556.44000000000005</v>
      </c>
      <c r="H12" s="137">
        <f t="shared" ref="H12:H14" si="0">G12*A12</f>
        <v>556.44000000000005</v>
      </c>
      <c r="I12" s="77">
        <f t="shared" ref="I12" si="1">SUM(H12*$I$11)</f>
        <v>51.47</v>
      </c>
      <c r="J12" s="77">
        <f t="shared" ref="J12" si="2">SUM(H12:I12)</f>
        <v>607.91</v>
      </c>
      <c r="K12" s="42"/>
      <c r="L12" s="123">
        <v>278.22000000000003</v>
      </c>
      <c r="M12" s="59">
        <f>SUM(L12/(1-$M$10))</f>
        <v>556.44000000000005</v>
      </c>
      <c r="P12" s="63">
        <f t="shared" ref="P12:P13" si="3">L12*A12</f>
        <v>278.22000000000003</v>
      </c>
      <c r="R12" s="78">
        <f t="shared" ref="R12:R13" si="4">SUM(((C12*D12)/144)*A12)</f>
        <v>37.65</v>
      </c>
      <c r="S12" s="44" t="s">
        <v>43</v>
      </c>
    </row>
    <row r="13" spans="1:20" s="44" customFormat="1" ht="30" customHeight="1" thickBot="1">
      <c r="A13" s="130"/>
      <c r="B13" s="131"/>
      <c r="C13" s="132"/>
      <c r="D13" s="132"/>
      <c r="E13" s="133"/>
      <c r="F13" s="133"/>
      <c r="G13" s="134">
        <f t="shared" ref="G13" si="5">ROUNDUP(M13,0)</f>
        <v>0</v>
      </c>
      <c r="H13" s="134">
        <f t="shared" si="0"/>
        <v>0</v>
      </c>
      <c r="I13" s="134">
        <f t="shared" ref="I13" si="6">SUM(H13*$I$11)</f>
        <v>0</v>
      </c>
      <c r="J13" s="134">
        <f t="shared" ref="J13:J18" si="7">SUM(H13:I13)</f>
        <v>0</v>
      </c>
      <c r="K13" s="42"/>
      <c r="L13" s="123"/>
      <c r="M13" s="59">
        <f t="shared" ref="M13" si="8">SUM(L13/(1-$M$10))</f>
        <v>0</v>
      </c>
      <c r="P13" s="63">
        <f t="shared" si="3"/>
        <v>0</v>
      </c>
      <c r="R13" s="78">
        <f t="shared" si="4"/>
        <v>0</v>
      </c>
      <c r="S13" s="44" t="s">
        <v>43</v>
      </c>
    </row>
    <row r="14" spans="1:20" s="44" customFormat="1" ht="30" customHeight="1">
      <c r="A14" s="56">
        <f>SUM(A12:A13)</f>
        <v>1</v>
      </c>
      <c r="B14" s="120"/>
      <c r="C14" s="120"/>
      <c r="D14" s="120"/>
      <c r="E14" s="135" t="s">
        <v>184</v>
      </c>
      <c r="F14" s="41"/>
      <c r="G14" s="77">
        <v>50</v>
      </c>
      <c r="H14" s="121">
        <f t="shared" si="0"/>
        <v>50</v>
      </c>
      <c r="I14" s="77"/>
      <c r="J14" s="77">
        <f t="shared" si="7"/>
        <v>50</v>
      </c>
      <c r="K14" s="42"/>
      <c r="L14" s="43">
        <v>25</v>
      </c>
      <c r="M14" s="59">
        <f t="shared" ref="M14:M18" si="9">SUM(L14/(1-$N$14))</f>
        <v>33.33</v>
      </c>
      <c r="N14" s="39">
        <v>0.25</v>
      </c>
      <c r="O14" s="60"/>
      <c r="P14" s="63">
        <f>L14*A14</f>
        <v>25</v>
      </c>
      <c r="Q14" s="46"/>
      <c r="R14" s="86" t="s">
        <v>51</v>
      </c>
    </row>
    <row r="15" spans="1:20" s="44" customFormat="1" ht="30" customHeight="1">
      <c r="A15" s="55">
        <v>1</v>
      </c>
      <c r="B15" s="64"/>
      <c r="C15" s="64"/>
      <c r="D15" s="64"/>
      <c r="E15" s="62" t="s">
        <v>33</v>
      </c>
      <c r="F15" s="62"/>
      <c r="G15" s="77">
        <v>75</v>
      </c>
      <c r="H15" s="66">
        <f>SUM(G15*A15)</f>
        <v>75</v>
      </c>
      <c r="I15" s="65"/>
      <c r="J15" s="67">
        <f t="shared" ref="J15" si="10">SUM(H15:I15)</f>
        <v>75</v>
      </c>
      <c r="K15" s="42"/>
      <c r="L15" s="43">
        <f>50*1</f>
        <v>50</v>
      </c>
      <c r="M15" s="59">
        <f t="shared" si="9"/>
        <v>66.67</v>
      </c>
      <c r="P15" s="63">
        <f t="shared" ref="P15:P18" si="11">L15*A15</f>
        <v>50</v>
      </c>
      <c r="R15" s="86" t="s">
        <v>52</v>
      </c>
    </row>
    <row r="16" spans="1:20" s="44" customFormat="1" ht="30" customHeight="1">
      <c r="A16" s="55">
        <v>1</v>
      </c>
      <c r="B16" s="64"/>
      <c r="C16" s="64"/>
      <c r="D16" s="64"/>
      <c r="E16" s="62" t="s">
        <v>170</v>
      </c>
      <c r="F16" s="62"/>
      <c r="G16" s="77">
        <v>125</v>
      </c>
      <c r="H16" s="66">
        <f>SUM(G16*A16)</f>
        <v>125</v>
      </c>
      <c r="I16" s="65"/>
      <c r="J16" s="67">
        <f t="shared" si="7"/>
        <v>125</v>
      </c>
      <c r="K16" s="42"/>
      <c r="L16" s="43">
        <f>(0.7*50)+(50*1)</f>
        <v>85</v>
      </c>
      <c r="M16" s="59">
        <f t="shared" si="9"/>
        <v>113.33</v>
      </c>
      <c r="P16" s="63">
        <f t="shared" si="11"/>
        <v>85</v>
      </c>
      <c r="R16" s="86" t="s">
        <v>52</v>
      </c>
    </row>
    <row r="17" spans="1:19" s="44" customFormat="1" ht="30" customHeight="1">
      <c r="A17" s="64">
        <v>1</v>
      </c>
      <c r="B17" s="64"/>
      <c r="C17" s="64"/>
      <c r="D17" s="64"/>
      <c r="E17" s="62" t="s">
        <v>165</v>
      </c>
      <c r="F17" s="62"/>
      <c r="G17" s="65">
        <v>125</v>
      </c>
      <c r="H17" s="66">
        <f>SUM(G17*A17)</f>
        <v>125</v>
      </c>
      <c r="I17" s="65"/>
      <c r="J17" s="67">
        <f t="shared" si="7"/>
        <v>125</v>
      </c>
      <c r="K17" s="42"/>
      <c r="L17" s="43">
        <f>(0.7*50)+(50*1)</f>
        <v>85</v>
      </c>
      <c r="M17" s="59">
        <f t="shared" si="9"/>
        <v>113.33</v>
      </c>
      <c r="O17" s="45"/>
      <c r="P17" s="63">
        <f t="shared" si="11"/>
        <v>85</v>
      </c>
      <c r="Q17" s="47"/>
      <c r="R17" s="87" t="s">
        <v>50</v>
      </c>
    </row>
    <row r="18" spans="1:19" s="44" customFormat="1" ht="30" customHeight="1" thickBot="1">
      <c r="A18" s="64">
        <v>1</v>
      </c>
      <c r="B18" s="64"/>
      <c r="C18" s="64"/>
      <c r="D18" s="64"/>
      <c r="E18" s="62" t="s">
        <v>171</v>
      </c>
      <c r="F18" s="62"/>
      <c r="G18" s="129">
        <v>117.09</v>
      </c>
      <c r="H18" s="66">
        <f>SUM(G18*A18)</f>
        <v>117.09</v>
      </c>
      <c r="I18" s="65"/>
      <c r="J18" s="67">
        <f t="shared" si="7"/>
        <v>117.09</v>
      </c>
      <c r="K18" s="42"/>
      <c r="L18" s="43">
        <v>75</v>
      </c>
      <c r="M18" s="59">
        <f t="shared" si="9"/>
        <v>100</v>
      </c>
      <c r="O18" s="45"/>
      <c r="P18" s="63">
        <f t="shared" si="11"/>
        <v>75</v>
      </c>
      <c r="Q18" s="47"/>
      <c r="R18" s="87" t="s">
        <v>50</v>
      </c>
    </row>
    <row r="19" spans="1:19" ht="40.15" customHeight="1" thickTop="1">
      <c r="A19" s="48"/>
      <c r="B19" s="49"/>
      <c r="C19" s="49"/>
      <c r="D19" s="49"/>
      <c r="E19" s="49"/>
      <c r="F19" s="49"/>
      <c r="G19" s="128" t="s">
        <v>169</v>
      </c>
      <c r="H19" s="49"/>
      <c r="I19" s="50">
        <f>SUM(I12:I18)</f>
        <v>51.47</v>
      </c>
      <c r="J19" s="51">
        <f>SUM(J12:J18)</f>
        <v>1100</v>
      </c>
      <c r="K19" s="10"/>
      <c r="L19" s="44"/>
      <c r="M19" s="44"/>
      <c r="N19" s="44"/>
      <c r="O19" s="45"/>
      <c r="P19" s="44"/>
      <c r="Q19" s="44"/>
      <c r="R19" s="44"/>
      <c r="S19" s="44"/>
    </row>
    <row r="20" spans="1:19" s="44" customFormat="1" ht="24.95" customHeight="1">
      <c r="A20" s="25"/>
      <c r="B20" s="25"/>
      <c r="C20" s="25"/>
      <c r="D20" s="25"/>
      <c r="E20" s="25"/>
      <c r="F20" s="25"/>
      <c r="G20" s="25"/>
      <c r="H20" s="25"/>
      <c r="I20" s="27"/>
      <c r="J20" s="42"/>
      <c r="K20" s="25"/>
    </row>
    <row r="21" spans="1:19" s="44" customFormat="1" ht="24.95" customHeight="1">
      <c r="A21" s="33"/>
      <c r="B21"/>
      <c r="C21"/>
      <c r="D21"/>
      <c r="E21" s="25"/>
      <c r="F21"/>
      <c r="G21"/>
      <c r="H21" s="136">
        <f>SUM(H12:H12)</f>
        <v>556.44000000000005</v>
      </c>
      <c r="I21" s="27"/>
      <c r="J21" s="42"/>
      <c r="K21" s="25"/>
    </row>
    <row r="22" spans="1:19" s="44" customFormat="1" ht="24.95" customHeight="1">
      <c r="A22" s="88" t="s">
        <v>53</v>
      </c>
      <c r="E22" s="25"/>
      <c r="I22" s="27"/>
      <c r="J22" s="42"/>
      <c r="K22" s="25"/>
    </row>
    <row r="23" spans="1:19" s="44" customFormat="1" ht="24.95" customHeight="1">
      <c r="A23" s="88" t="s">
        <v>54</v>
      </c>
      <c r="E23" s="25"/>
      <c r="I23" s="27"/>
      <c r="J23" s="42"/>
      <c r="K23" s="52"/>
    </row>
    <row r="24" spans="1:19" ht="24.95" customHeight="1">
      <c r="A24" s="92" t="s">
        <v>55</v>
      </c>
      <c r="B24" s="93"/>
      <c r="C24" s="93"/>
      <c r="D24" s="93"/>
      <c r="E24" s="94"/>
      <c r="F24" s="93"/>
      <c r="G24" s="44"/>
      <c r="H24" s="44"/>
      <c r="I24" s="27"/>
      <c r="J24" s="42"/>
      <c r="K24" s="10"/>
    </row>
    <row r="25" spans="1:19" ht="24.95" customHeight="1">
      <c r="A25" s="25"/>
      <c r="B25" s="44"/>
      <c r="C25" s="44"/>
      <c r="D25" s="44"/>
      <c r="E25" s="25"/>
      <c r="F25" s="44"/>
      <c r="G25" s="44"/>
      <c r="H25" s="44"/>
      <c r="I25" s="27"/>
      <c r="J25" s="42"/>
      <c r="K25" s="10"/>
    </row>
    <row r="26" spans="1:19" ht="24.95" customHeight="1">
      <c r="A26" s="25"/>
      <c r="B26" s="25"/>
      <c r="C26" s="25"/>
      <c r="D26" s="25"/>
      <c r="E26" s="25"/>
      <c r="F26"/>
      <c r="G26"/>
      <c r="H26"/>
      <c r="I26" s="27"/>
      <c r="J26" s="42"/>
      <c r="K26" s="10"/>
    </row>
    <row r="27" spans="1:19" s="44" customFormat="1" ht="24.95" customHeight="1">
      <c r="A27" s="25"/>
      <c r="B27" s="25"/>
      <c r="C27" s="25"/>
      <c r="D27" s="25"/>
      <c r="E27" s="25"/>
      <c r="F27" s="25"/>
      <c r="G27" s="25"/>
      <c r="H27" s="25"/>
      <c r="I27" s="27"/>
      <c r="J27" s="42"/>
      <c r="K27" s="25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10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s="44" customFormat="1" ht="24.95" customHeight="1">
      <c r="A31" s="34"/>
      <c r="B31" s="34"/>
      <c r="C31" s="34"/>
      <c r="D31" s="25"/>
      <c r="E31" s="25"/>
      <c r="F31" s="25"/>
      <c r="G31" s="25"/>
      <c r="H31" s="25"/>
      <c r="I31" s="27"/>
      <c r="J31" s="42"/>
      <c r="K31" s="52"/>
    </row>
    <row r="32" spans="1:19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10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s="44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25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52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34"/>
      <c r="B45" s="34"/>
      <c r="C45" s="34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53"/>
      <c r="J46" s="54"/>
      <c r="K46" s="10"/>
    </row>
    <row r="47" spans="1:11" ht="20.100000000000001" customHeight="1">
      <c r="A47" s="25"/>
      <c r="B47" s="25"/>
      <c r="C47" s="25"/>
      <c r="D47" s="25"/>
      <c r="E47" s="25"/>
      <c r="F47" s="25"/>
      <c r="G47" s="25"/>
      <c r="H47" s="25"/>
      <c r="I47" s="25"/>
      <c r="J47" s="10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</row>
  </sheetData>
  <mergeCells count="1">
    <mergeCell ref="A1:D1"/>
  </mergeCells>
  <hyperlinks>
    <hyperlink ref="F7" r:id="rId1" xr:uid="{C587B1B1-A877-42B1-A5F7-79E606BB87FB}"/>
    <hyperlink ref="F8" r:id="rId2" xr:uid="{6DCE4B1E-BA66-4A7B-B070-D51384DE8EAF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7AA2-99D4-42A2-BA86-313CA4569EB5}">
  <dimension ref="A1:T192"/>
  <sheetViews>
    <sheetView zoomScale="70" zoomScaleNormal="70" workbookViewId="0">
      <selection activeCell="F3" sqref="F3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45985</v>
      </c>
      <c r="B1" s="145"/>
      <c r="C1" s="145"/>
      <c r="D1" s="145"/>
      <c r="E1" s="21" t="s">
        <v>16</v>
      </c>
      <c r="F1" s="22" t="s">
        <v>177</v>
      </c>
      <c r="G1"/>
      <c r="M1" s="24" t="s">
        <v>25</v>
      </c>
      <c r="N1" s="57">
        <f>SUM(P12:P14)</f>
        <v>556.44000000000005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8">
        <v>0.59</v>
      </c>
      <c r="O2" s="27">
        <f>SUM(N1/(1-N2))</f>
        <v>1357.17</v>
      </c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178</v>
      </c>
      <c r="G3" s="28"/>
      <c r="H3" s="21"/>
      <c r="I3" s="21"/>
      <c r="M3" s="24" t="s">
        <v>22</v>
      </c>
      <c r="N3" s="58">
        <v>9.2499999999999999E-2</v>
      </c>
      <c r="O3" s="30">
        <f>SUM(O2*N3)</f>
        <v>125.54</v>
      </c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179</v>
      </c>
      <c r="G4" s="28"/>
      <c r="H4" s="21"/>
      <c r="I4" s="21"/>
      <c r="M4" s="25"/>
      <c r="N4" s="25"/>
      <c r="O4" s="31">
        <f>SUM(O2:O3)</f>
        <v>1482.71</v>
      </c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175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69" t="s">
        <v>41</v>
      </c>
      <c r="Q7" s="68">
        <f>SUM(H12:H19)</f>
        <v>1647.06</v>
      </c>
    </row>
    <row r="8" spans="1:20" ht="18" customHeight="1" thickBot="1">
      <c r="A8" s="32"/>
      <c r="D8" s="33"/>
      <c r="F8" s="113" t="s">
        <v>162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37" t="s">
        <v>28</v>
      </c>
      <c r="H10" s="37" t="s">
        <v>29</v>
      </c>
      <c r="I10" s="90" t="s">
        <v>30</v>
      </c>
      <c r="J10" s="37" t="s">
        <v>28</v>
      </c>
      <c r="K10" s="38"/>
      <c r="L10"/>
      <c r="M10" s="39">
        <v>0.5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118" t="s">
        <v>0</v>
      </c>
      <c r="B11" s="80" t="s">
        <v>164</v>
      </c>
      <c r="C11" s="118" t="s">
        <v>35</v>
      </c>
      <c r="D11" s="119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9.2499999999999999E-2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SUM(P12:P19)</f>
        <v>921.44</v>
      </c>
      <c r="S11" s="76">
        <f>SUM(Q7-R11)</f>
        <v>725.62</v>
      </c>
      <c r="T11" s="79">
        <f>SUM(Q7-R11)/Q7</f>
        <v>0.44</v>
      </c>
    </row>
    <row r="12" spans="1:20" s="44" customFormat="1" ht="30" customHeight="1" thickTop="1">
      <c r="A12" s="55">
        <v>1</v>
      </c>
      <c r="B12" s="124" t="s">
        <v>180</v>
      </c>
      <c r="C12" s="125">
        <v>86.75</v>
      </c>
      <c r="D12" s="125">
        <v>62.5</v>
      </c>
      <c r="E12" s="41" t="s">
        <v>182</v>
      </c>
      <c r="F12" s="41" t="s">
        <v>183</v>
      </c>
      <c r="G12" s="77">
        <f>M12</f>
        <v>556.44000000000005</v>
      </c>
      <c r="H12" s="137">
        <f t="shared" ref="H12:H15" si="0">G12*A12</f>
        <v>556.44000000000005</v>
      </c>
      <c r="I12" s="77">
        <f t="shared" ref="I12" si="1">SUM(H12*$I$11)</f>
        <v>51.47</v>
      </c>
      <c r="J12" s="77">
        <f t="shared" ref="J12" si="2">SUM(H12:I12)</f>
        <v>607.91</v>
      </c>
      <c r="K12" s="42"/>
      <c r="L12" s="123">
        <v>278.22000000000003</v>
      </c>
      <c r="M12" s="59">
        <f>SUM(L12/(1-$M$10))</f>
        <v>556.44000000000005</v>
      </c>
      <c r="P12" s="63">
        <f t="shared" ref="P12:P14" si="3">L12*A12</f>
        <v>278.22000000000003</v>
      </c>
      <c r="R12" s="78">
        <f t="shared" ref="R12:R14" si="4">SUM(((C12*D12)/144)*A12)</f>
        <v>37.65</v>
      </c>
      <c r="S12" s="44" t="s">
        <v>43</v>
      </c>
    </row>
    <row r="13" spans="1:20" s="44" customFormat="1" ht="30" customHeight="1">
      <c r="A13" s="55">
        <v>1</v>
      </c>
      <c r="B13" s="124" t="s">
        <v>181</v>
      </c>
      <c r="C13" s="125">
        <v>86.75</v>
      </c>
      <c r="D13" s="125">
        <v>62.5</v>
      </c>
      <c r="E13" s="41" t="s">
        <v>182</v>
      </c>
      <c r="F13" s="41" t="s">
        <v>183</v>
      </c>
      <c r="G13" s="77">
        <f t="shared" ref="G13" si="5">M13</f>
        <v>556.44000000000005</v>
      </c>
      <c r="H13" s="137">
        <f t="shared" si="0"/>
        <v>556.44000000000005</v>
      </c>
      <c r="I13" s="77">
        <f t="shared" ref="I13:I14" si="6">SUM(H13*$I$11)</f>
        <v>51.47</v>
      </c>
      <c r="J13" s="77">
        <f t="shared" ref="J13:J19" si="7">SUM(H13:I13)</f>
        <v>607.91</v>
      </c>
      <c r="K13" s="42"/>
      <c r="L13" s="123">
        <v>278.22000000000003</v>
      </c>
      <c r="M13" s="59">
        <f t="shared" ref="M13:M14" si="8">SUM(L13/(1-$M$10))</f>
        <v>556.44000000000005</v>
      </c>
      <c r="P13" s="63">
        <f t="shared" si="3"/>
        <v>278.22000000000003</v>
      </c>
      <c r="R13" s="78">
        <f t="shared" si="4"/>
        <v>37.65</v>
      </c>
      <c r="S13" s="44" t="s">
        <v>43</v>
      </c>
    </row>
    <row r="14" spans="1:20" s="44" customFormat="1" ht="30" customHeight="1" thickBot="1">
      <c r="A14" s="130"/>
      <c r="B14" s="131"/>
      <c r="C14" s="132"/>
      <c r="D14" s="132"/>
      <c r="E14" s="133"/>
      <c r="F14" s="133"/>
      <c r="G14" s="134">
        <f t="shared" ref="G14" si="9">ROUNDUP(M14,0)</f>
        <v>0</v>
      </c>
      <c r="H14" s="134">
        <f t="shared" si="0"/>
        <v>0</v>
      </c>
      <c r="I14" s="134">
        <f t="shared" si="6"/>
        <v>0</v>
      </c>
      <c r="J14" s="134">
        <f t="shared" si="7"/>
        <v>0</v>
      </c>
      <c r="K14" s="42"/>
      <c r="L14" s="123"/>
      <c r="M14" s="59">
        <f t="shared" si="8"/>
        <v>0</v>
      </c>
      <c r="P14" s="63">
        <f t="shared" si="3"/>
        <v>0</v>
      </c>
      <c r="R14" s="78">
        <f t="shared" si="4"/>
        <v>0</v>
      </c>
      <c r="S14" s="44" t="s">
        <v>43</v>
      </c>
    </row>
    <row r="15" spans="1:20" s="44" customFormat="1" ht="30" customHeight="1">
      <c r="A15" s="56">
        <f>SUM(A12:A14)</f>
        <v>2</v>
      </c>
      <c r="B15" s="120"/>
      <c r="C15" s="120"/>
      <c r="D15" s="120"/>
      <c r="E15" s="135" t="s">
        <v>184</v>
      </c>
      <c r="F15" s="41"/>
      <c r="G15" s="77">
        <v>35</v>
      </c>
      <c r="H15" s="121">
        <f t="shared" si="0"/>
        <v>70</v>
      </c>
      <c r="I15" s="77"/>
      <c r="J15" s="77">
        <f t="shared" si="7"/>
        <v>70</v>
      </c>
      <c r="K15" s="42"/>
      <c r="L15" s="43">
        <v>25</v>
      </c>
      <c r="M15" s="59">
        <f t="shared" ref="M15:M19" si="10">SUM(L15/(1-$N$15))</f>
        <v>33.33</v>
      </c>
      <c r="N15" s="39">
        <v>0.25</v>
      </c>
      <c r="O15" s="60"/>
      <c r="P15" s="63">
        <f>L15*A15</f>
        <v>50</v>
      </c>
      <c r="Q15" s="46"/>
      <c r="R15" s="86" t="s">
        <v>51</v>
      </c>
    </row>
    <row r="16" spans="1:20" s="44" customFormat="1" ht="30" customHeight="1">
      <c r="A16" s="55">
        <v>1</v>
      </c>
      <c r="B16" s="64"/>
      <c r="C16" s="64"/>
      <c r="D16" s="64"/>
      <c r="E16" s="62" t="s">
        <v>33</v>
      </c>
      <c r="F16" s="62"/>
      <c r="G16" s="77">
        <v>75</v>
      </c>
      <c r="H16" s="66">
        <f>SUM(G16*A16)</f>
        <v>75</v>
      </c>
      <c r="I16" s="65"/>
      <c r="J16" s="67">
        <f t="shared" ref="J16" si="11">SUM(H16:I16)</f>
        <v>75</v>
      </c>
      <c r="K16" s="42"/>
      <c r="L16" s="43">
        <f>50*1</f>
        <v>50</v>
      </c>
      <c r="M16" s="59">
        <f t="shared" si="10"/>
        <v>66.67</v>
      </c>
      <c r="P16" s="63">
        <f t="shared" ref="P16:P19" si="12">L16*A16</f>
        <v>50</v>
      </c>
      <c r="R16" s="86" t="s">
        <v>52</v>
      </c>
    </row>
    <row r="17" spans="1:19" s="44" customFormat="1" ht="30" customHeight="1">
      <c r="A17" s="55">
        <v>1</v>
      </c>
      <c r="B17" s="64"/>
      <c r="C17" s="64"/>
      <c r="D17" s="64"/>
      <c r="E17" s="62" t="s">
        <v>170</v>
      </c>
      <c r="F17" s="62"/>
      <c r="G17" s="77">
        <v>125</v>
      </c>
      <c r="H17" s="66">
        <f>SUM(G17*A17)</f>
        <v>125</v>
      </c>
      <c r="I17" s="65"/>
      <c r="J17" s="67">
        <f t="shared" si="7"/>
        <v>125</v>
      </c>
      <c r="K17" s="42"/>
      <c r="L17" s="43">
        <f>(0.7*50)+(50*1)</f>
        <v>85</v>
      </c>
      <c r="M17" s="59">
        <f t="shared" si="10"/>
        <v>113.33</v>
      </c>
      <c r="P17" s="63">
        <f t="shared" si="12"/>
        <v>85</v>
      </c>
      <c r="R17" s="86" t="s">
        <v>52</v>
      </c>
    </row>
    <row r="18" spans="1:19" s="44" customFormat="1" ht="30" customHeight="1">
      <c r="A18" s="64">
        <v>1</v>
      </c>
      <c r="B18" s="64"/>
      <c r="C18" s="64"/>
      <c r="D18" s="64"/>
      <c r="E18" s="62" t="s">
        <v>165</v>
      </c>
      <c r="F18" s="62"/>
      <c r="G18" s="65">
        <v>125</v>
      </c>
      <c r="H18" s="66">
        <f>SUM(G18*A18)</f>
        <v>125</v>
      </c>
      <c r="I18" s="65"/>
      <c r="J18" s="67">
        <f t="shared" si="7"/>
        <v>125</v>
      </c>
      <c r="K18" s="42"/>
      <c r="L18" s="43">
        <f>(0.7*50)+(50*1)</f>
        <v>85</v>
      </c>
      <c r="M18" s="59">
        <f t="shared" si="10"/>
        <v>113.33</v>
      </c>
      <c r="O18" s="45"/>
      <c r="P18" s="63">
        <f t="shared" si="12"/>
        <v>85</v>
      </c>
      <c r="Q18" s="47"/>
      <c r="R18" s="87" t="s">
        <v>50</v>
      </c>
    </row>
    <row r="19" spans="1:19" s="44" customFormat="1" ht="30" customHeight="1" thickBot="1">
      <c r="A19" s="64">
        <v>1</v>
      </c>
      <c r="B19" s="64"/>
      <c r="C19" s="64"/>
      <c r="D19" s="64"/>
      <c r="E19" s="62" t="s">
        <v>171</v>
      </c>
      <c r="F19" s="62"/>
      <c r="G19" s="129">
        <v>139.18</v>
      </c>
      <c r="H19" s="66">
        <f>SUM(G19*A19)</f>
        <v>139.18</v>
      </c>
      <c r="I19" s="65"/>
      <c r="J19" s="67">
        <f t="shared" si="7"/>
        <v>139.18</v>
      </c>
      <c r="K19" s="42"/>
      <c r="L19" s="43">
        <v>95</v>
      </c>
      <c r="M19" s="59">
        <f t="shared" si="10"/>
        <v>126.67</v>
      </c>
      <c r="O19" s="45"/>
      <c r="P19" s="63">
        <f t="shared" si="12"/>
        <v>95</v>
      </c>
      <c r="Q19" s="47"/>
      <c r="R19" s="87" t="s">
        <v>50</v>
      </c>
    </row>
    <row r="20" spans="1:19" ht="40.15" customHeight="1" thickTop="1">
      <c r="A20" s="48"/>
      <c r="B20" s="49"/>
      <c r="C20" s="49"/>
      <c r="D20" s="49"/>
      <c r="E20" s="49"/>
      <c r="F20" s="49"/>
      <c r="G20" s="128" t="s">
        <v>169</v>
      </c>
      <c r="H20" s="49"/>
      <c r="I20" s="50">
        <f>SUM(I12:I19)</f>
        <v>102.94</v>
      </c>
      <c r="J20" s="51">
        <f>SUM(J12:J19)</f>
        <v>1750</v>
      </c>
      <c r="K20" s="10"/>
      <c r="L20" s="44"/>
      <c r="M20" s="44"/>
      <c r="N20" s="44"/>
      <c r="O20" s="45"/>
      <c r="P20" s="44"/>
      <c r="Q20" s="44"/>
      <c r="R20" s="44"/>
      <c r="S20" s="44"/>
    </row>
    <row r="21" spans="1:19" s="44" customFormat="1" ht="24.95" customHeight="1">
      <c r="A21" s="25"/>
      <c r="B21" s="25"/>
      <c r="C21" s="25"/>
      <c r="D21" s="25"/>
      <c r="E21" s="25"/>
      <c r="F21" s="25"/>
      <c r="G21" s="25"/>
      <c r="H21" s="25"/>
      <c r="I21" s="27"/>
      <c r="J21" s="42"/>
      <c r="K21" s="25"/>
    </row>
    <row r="22" spans="1:19" s="44" customFormat="1" ht="24.95" customHeight="1">
      <c r="A22" s="33"/>
      <c r="B22"/>
      <c r="C22"/>
      <c r="D22"/>
      <c r="E22" s="25"/>
      <c r="F22"/>
      <c r="G22"/>
      <c r="H22" s="136">
        <f>SUM(H12:H13)</f>
        <v>1112.8800000000001</v>
      </c>
      <c r="I22" s="27"/>
      <c r="J22" s="42"/>
      <c r="K22" s="25"/>
    </row>
    <row r="23" spans="1:19" s="44" customFormat="1" ht="24.95" customHeight="1">
      <c r="A23" s="88" t="s">
        <v>53</v>
      </c>
      <c r="E23" s="25"/>
      <c r="I23" s="27"/>
      <c r="J23" s="138">
        <v>650</v>
      </c>
      <c r="K23" s="25"/>
    </row>
    <row r="24" spans="1:19" s="44" customFormat="1" ht="24.95" customHeight="1">
      <c r="A24" s="88" t="s">
        <v>54</v>
      </c>
      <c r="E24" s="25"/>
      <c r="I24" s="27"/>
      <c r="J24" s="42"/>
      <c r="K24" s="52"/>
    </row>
    <row r="25" spans="1:19" ht="24.95" customHeight="1">
      <c r="A25" s="92" t="s">
        <v>55</v>
      </c>
      <c r="B25" s="93"/>
      <c r="C25" s="93"/>
      <c r="D25" s="93"/>
      <c r="E25" s="94"/>
      <c r="F25" s="93"/>
      <c r="G25" s="44"/>
      <c r="H25" s="44"/>
      <c r="I25" s="27"/>
      <c r="J25" s="42"/>
      <c r="K25" s="10"/>
    </row>
    <row r="26" spans="1:19" ht="24.95" customHeight="1">
      <c r="A26" s="25"/>
      <c r="B26" s="44"/>
      <c r="C26" s="44"/>
      <c r="D26" s="44"/>
      <c r="E26" s="25"/>
      <c r="F26" s="44"/>
      <c r="G26" s="44"/>
      <c r="H26" s="44"/>
      <c r="I26" s="27"/>
      <c r="J26" s="42"/>
      <c r="K26" s="10"/>
    </row>
    <row r="27" spans="1:19" ht="24.95" customHeight="1">
      <c r="A27" s="25"/>
      <c r="B27" s="25"/>
      <c r="C27" s="25"/>
      <c r="D27" s="25"/>
      <c r="E27" s="25"/>
      <c r="F27"/>
      <c r="G27"/>
      <c r="H27"/>
      <c r="I27" s="27"/>
      <c r="J27" s="42"/>
      <c r="K27" s="10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s="44" customFormat="1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25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ht="24.95" customHeight="1">
      <c r="A31" s="25"/>
      <c r="B31" s="25"/>
      <c r="C31" s="25"/>
      <c r="D31" s="25"/>
      <c r="E31" s="25"/>
      <c r="F31" s="25"/>
      <c r="G31" s="25"/>
      <c r="H31" s="25"/>
      <c r="I31" s="27"/>
      <c r="J31" s="42"/>
      <c r="K31" s="10"/>
    </row>
    <row r="32" spans="1:19" s="44" customFormat="1" ht="24.95" customHeight="1">
      <c r="A32" s="34"/>
      <c r="B32" s="34"/>
      <c r="C32" s="34"/>
      <c r="D32" s="25"/>
      <c r="E32" s="25"/>
      <c r="F32" s="25"/>
      <c r="G32" s="25"/>
      <c r="H32" s="25"/>
      <c r="I32" s="27"/>
      <c r="J32" s="42"/>
      <c r="K32" s="52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25"/>
    </row>
    <row r="38" spans="1:11" s="44" customFormat="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52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10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25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34"/>
      <c r="B46" s="34"/>
      <c r="C46" s="34"/>
      <c r="D46" s="25"/>
      <c r="E46" s="25"/>
      <c r="F46" s="25"/>
      <c r="G46" s="25"/>
      <c r="H46" s="25"/>
      <c r="I46" s="27"/>
      <c r="J46" s="42"/>
      <c r="K46" s="10"/>
    </row>
    <row r="47" spans="1:11" ht="24.95" customHeight="1">
      <c r="A47" s="25"/>
      <c r="B47" s="25"/>
      <c r="C47" s="25"/>
      <c r="D47" s="25"/>
      <c r="E47" s="25"/>
      <c r="F47" s="25"/>
      <c r="G47" s="25"/>
      <c r="H47" s="25"/>
      <c r="I47" s="53"/>
      <c r="J47" s="54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</row>
  </sheetData>
  <mergeCells count="1">
    <mergeCell ref="A1:D1"/>
  </mergeCells>
  <hyperlinks>
    <hyperlink ref="F7" r:id="rId1" xr:uid="{2CD4FA45-626E-4DB1-B618-9136ACEE2A2B}"/>
    <hyperlink ref="F8" r:id="rId2" xr:uid="{D9E0951F-0494-40B1-84EF-B497613EB347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4955-F41B-4584-88B0-D2747406BD9D}">
  <dimension ref="A1:T191"/>
  <sheetViews>
    <sheetView zoomScale="70" zoomScaleNormal="70" workbookViewId="0">
      <selection activeCell="K22" sqref="K22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45985</v>
      </c>
      <c r="B1" s="145"/>
      <c r="C1" s="145"/>
      <c r="D1" s="145"/>
      <c r="E1" s="21" t="s">
        <v>16</v>
      </c>
      <c r="F1" s="22" t="s">
        <v>177</v>
      </c>
      <c r="G1"/>
      <c r="M1" s="24" t="s">
        <v>25</v>
      </c>
      <c r="N1" s="57">
        <f>SUM(P12:P13)</f>
        <v>177.59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8">
        <v>0.59</v>
      </c>
      <c r="O2" s="27">
        <f>SUM(N1/(1-N2))</f>
        <v>433.15</v>
      </c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178</v>
      </c>
      <c r="G3" s="28"/>
      <c r="H3" s="21"/>
      <c r="I3" s="21"/>
      <c r="M3" s="24" t="s">
        <v>22</v>
      </c>
      <c r="N3" s="58">
        <v>9.2499999999999999E-2</v>
      </c>
      <c r="O3" s="30">
        <f>SUM(O2*N3)</f>
        <v>40.07</v>
      </c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179</v>
      </c>
      <c r="G4" s="28"/>
      <c r="H4" s="21"/>
      <c r="I4" s="21"/>
      <c r="M4" s="25"/>
      <c r="N4" s="25"/>
      <c r="O4" s="31">
        <f>SUM(O2:O3)</f>
        <v>473.22</v>
      </c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175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69" t="s">
        <v>41</v>
      </c>
      <c r="Q7" s="68">
        <f>SUM(H12:H18)</f>
        <v>936.07</v>
      </c>
    </row>
    <row r="8" spans="1:20" ht="18" customHeight="1" thickBot="1">
      <c r="A8" s="32"/>
      <c r="D8" s="33"/>
      <c r="F8" s="113" t="s">
        <v>162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37" t="s">
        <v>28</v>
      </c>
      <c r="H10" s="37" t="s">
        <v>29</v>
      </c>
      <c r="I10" s="90" t="s">
        <v>30</v>
      </c>
      <c r="J10" s="37" t="s">
        <v>28</v>
      </c>
      <c r="K10" s="38"/>
      <c r="L10"/>
      <c r="M10" s="39">
        <v>0.6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118" t="s">
        <v>0</v>
      </c>
      <c r="B11" s="80" t="s">
        <v>164</v>
      </c>
      <c r="C11" s="118" t="s">
        <v>35</v>
      </c>
      <c r="D11" s="119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9.2499999999999999E-2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SUM(P12:P18)</f>
        <v>497.59</v>
      </c>
      <c r="S11" s="76">
        <f>SUM(Q7-R11)</f>
        <v>438.48</v>
      </c>
      <c r="T11" s="79">
        <f>SUM(Q7-R11)/Q7</f>
        <v>0.47</v>
      </c>
    </row>
    <row r="12" spans="1:20" s="44" customFormat="1" ht="30" customHeight="1" thickTop="1">
      <c r="A12" s="55">
        <v>1</v>
      </c>
      <c r="B12" s="124" t="s">
        <v>180</v>
      </c>
      <c r="C12" s="125">
        <v>86.75</v>
      </c>
      <c r="D12" s="125">
        <v>62.5</v>
      </c>
      <c r="E12" s="41" t="s">
        <v>189</v>
      </c>
      <c r="F12" s="41" t="s">
        <v>183</v>
      </c>
      <c r="G12" s="77">
        <f>M12</f>
        <v>443.98</v>
      </c>
      <c r="H12" s="137">
        <f t="shared" ref="H12:H14" si="0">G12*A12</f>
        <v>443.98</v>
      </c>
      <c r="I12" s="77">
        <f t="shared" ref="I12" si="1">SUM(H12*$I$11)</f>
        <v>41.07</v>
      </c>
      <c r="J12" s="77">
        <f t="shared" ref="J12" si="2">SUM(H12:I12)</f>
        <v>485.05</v>
      </c>
      <c r="K12" s="42"/>
      <c r="L12" s="123">
        <v>177.59</v>
      </c>
      <c r="M12" s="59">
        <f>SUM(L12/(1-$M$10))</f>
        <v>443.98</v>
      </c>
      <c r="P12" s="63">
        <f t="shared" ref="P12:P13" si="3">L12*A12</f>
        <v>177.59</v>
      </c>
      <c r="R12" s="78">
        <f t="shared" ref="R12:R13" si="4">SUM(((C12*D12)/144)*A12)</f>
        <v>37.65</v>
      </c>
      <c r="S12" s="44" t="s">
        <v>43</v>
      </c>
    </row>
    <row r="13" spans="1:20" s="44" customFormat="1" ht="30" customHeight="1" thickBot="1">
      <c r="A13" s="130"/>
      <c r="B13" s="131"/>
      <c r="C13" s="132"/>
      <c r="D13" s="132"/>
      <c r="E13" s="133"/>
      <c r="F13" s="133"/>
      <c r="G13" s="134">
        <f t="shared" ref="G13" si="5">ROUNDUP(M13,0)</f>
        <v>0</v>
      </c>
      <c r="H13" s="134">
        <f t="shared" si="0"/>
        <v>0</v>
      </c>
      <c r="I13" s="134">
        <f t="shared" ref="I13" si="6">SUM(H13*$I$11)</f>
        <v>0</v>
      </c>
      <c r="J13" s="134">
        <f t="shared" ref="J13:J18" si="7">SUM(H13:I13)</f>
        <v>0</v>
      </c>
      <c r="K13" s="42"/>
      <c r="L13" s="123"/>
      <c r="M13" s="59">
        <f t="shared" ref="M13" si="8">SUM(L13/(1-$M$10))</f>
        <v>0</v>
      </c>
      <c r="P13" s="63">
        <f t="shared" si="3"/>
        <v>0</v>
      </c>
      <c r="R13" s="78">
        <f t="shared" si="4"/>
        <v>0</v>
      </c>
      <c r="S13" s="44" t="s">
        <v>43</v>
      </c>
    </row>
    <row r="14" spans="1:20" s="44" customFormat="1" ht="30" customHeight="1">
      <c r="A14" s="56">
        <f>SUM(A12:A13)</f>
        <v>1</v>
      </c>
      <c r="B14" s="120"/>
      <c r="C14" s="120"/>
      <c r="D14" s="120"/>
      <c r="E14" s="135" t="s">
        <v>184</v>
      </c>
      <c r="F14" s="41"/>
      <c r="G14" s="77">
        <v>50</v>
      </c>
      <c r="H14" s="121">
        <f t="shared" si="0"/>
        <v>50</v>
      </c>
      <c r="I14" s="77"/>
      <c r="J14" s="77">
        <f t="shared" si="7"/>
        <v>50</v>
      </c>
      <c r="K14" s="42"/>
      <c r="L14" s="43">
        <v>25</v>
      </c>
      <c r="M14" s="59">
        <f t="shared" ref="M14:M18" si="9">SUM(L14/(1-$N$14))</f>
        <v>33.33</v>
      </c>
      <c r="N14" s="39">
        <v>0.25</v>
      </c>
      <c r="O14" s="60"/>
      <c r="P14" s="63">
        <f>L14*A14</f>
        <v>25</v>
      </c>
      <c r="Q14" s="46"/>
      <c r="R14" s="86" t="s">
        <v>51</v>
      </c>
    </row>
    <row r="15" spans="1:20" s="44" customFormat="1" ht="30" customHeight="1">
      <c r="A15" s="55">
        <v>1</v>
      </c>
      <c r="B15" s="64"/>
      <c r="C15" s="64"/>
      <c r="D15" s="64"/>
      <c r="E15" s="62" t="s">
        <v>33</v>
      </c>
      <c r="F15" s="62"/>
      <c r="G15" s="77">
        <v>75</v>
      </c>
      <c r="H15" s="66">
        <f>SUM(G15*A15)</f>
        <v>75</v>
      </c>
      <c r="I15" s="65"/>
      <c r="J15" s="67">
        <f t="shared" ref="J15" si="10">SUM(H15:I15)</f>
        <v>75</v>
      </c>
      <c r="K15" s="42"/>
      <c r="L15" s="43">
        <f>50*1</f>
        <v>50</v>
      </c>
      <c r="M15" s="59">
        <f t="shared" si="9"/>
        <v>66.67</v>
      </c>
      <c r="P15" s="63">
        <f t="shared" ref="P15:P18" si="11">L15*A15</f>
        <v>50</v>
      </c>
      <c r="R15" s="86" t="s">
        <v>52</v>
      </c>
    </row>
    <row r="16" spans="1:20" s="44" customFormat="1" ht="30" customHeight="1">
      <c r="A16" s="55">
        <v>1</v>
      </c>
      <c r="B16" s="64"/>
      <c r="C16" s="64"/>
      <c r="D16" s="64"/>
      <c r="E16" s="62" t="s">
        <v>170</v>
      </c>
      <c r="F16" s="62"/>
      <c r="G16" s="77">
        <v>125</v>
      </c>
      <c r="H16" s="66">
        <f>SUM(G16*A16)</f>
        <v>125</v>
      </c>
      <c r="I16" s="65"/>
      <c r="J16" s="67">
        <f t="shared" si="7"/>
        <v>125</v>
      </c>
      <c r="K16" s="42"/>
      <c r="L16" s="43">
        <f>(0.7*50)+(50*1)</f>
        <v>85</v>
      </c>
      <c r="M16" s="59">
        <f t="shared" si="9"/>
        <v>113.33</v>
      </c>
      <c r="P16" s="63">
        <f t="shared" si="11"/>
        <v>85</v>
      </c>
      <c r="R16" s="86" t="s">
        <v>52</v>
      </c>
    </row>
    <row r="17" spans="1:19" s="44" customFormat="1" ht="30" customHeight="1">
      <c r="A17" s="64">
        <v>1</v>
      </c>
      <c r="B17" s="64"/>
      <c r="C17" s="64"/>
      <c r="D17" s="64"/>
      <c r="E17" s="62" t="s">
        <v>165</v>
      </c>
      <c r="F17" s="62"/>
      <c r="G17" s="65">
        <v>125</v>
      </c>
      <c r="H17" s="66">
        <f>SUM(G17*A17)</f>
        <v>125</v>
      </c>
      <c r="I17" s="65"/>
      <c r="J17" s="67">
        <f t="shared" si="7"/>
        <v>125</v>
      </c>
      <c r="K17" s="42"/>
      <c r="L17" s="43">
        <f>(0.7*50)+(50*1)</f>
        <v>85</v>
      </c>
      <c r="M17" s="59">
        <f t="shared" si="9"/>
        <v>113.33</v>
      </c>
      <c r="O17" s="45"/>
      <c r="P17" s="63">
        <f t="shared" si="11"/>
        <v>85</v>
      </c>
      <c r="Q17" s="47"/>
      <c r="R17" s="87" t="s">
        <v>50</v>
      </c>
    </row>
    <row r="18" spans="1:19" s="44" customFormat="1" ht="30" customHeight="1" thickBot="1">
      <c r="A18" s="64">
        <v>1</v>
      </c>
      <c r="B18" s="64"/>
      <c r="C18" s="64"/>
      <c r="D18" s="64"/>
      <c r="E18" s="62" t="s">
        <v>171</v>
      </c>
      <c r="F18" s="62"/>
      <c r="G18" s="129">
        <v>117.09</v>
      </c>
      <c r="H18" s="66">
        <f>SUM(G18*A18)</f>
        <v>117.09</v>
      </c>
      <c r="I18" s="65"/>
      <c r="J18" s="67">
        <f t="shared" si="7"/>
        <v>117.09</v>
      </c>
      <c r="K18" s="42"/>
      <c r="L18" s="43">
        <v>75</v>
      </c>
      <c r="M18" s="59">
        <f t="shared" si="9"/>
        <v>100</v>
      </c>
      <c r="O18" s="45"/>
      <c r="P18" s="63">
        <f t="shared" si="11"/>
        <v>75</v>
      </c>
      <c r="Q18" s="47"/>
      <c r="R18" s="87" t="s">
        <v>50</v>
      </c>
    </row>
    <row r="19" spans="1:19" ht="40.15" customHeight="1" thickTop="1">
      <c r="A19" s="48"/>
      <c r="B19" s="49"/>
      <c r="C19" s="49"/>
      <c r="D19" s="49"/>
      <c r="E19" s="49"/>
      <c r="F19" s="49"/>
      <c r="G19" s="128" t="s">
        <v>169</v>
      </c>
      <c r="H19" s="49"/>
      <c r="I19" s="50">
        <f>SUM(I12:I18)</f>
        <v>41.07</v>
      </c>
      <c r="J19" s="51">
        <f>SUM(J12:J18)</f>
        <v>977.14</v>
      </c>
      <c r="K19" s="10"/>
      <c r="L19" s="44"/>
      <c r="M19" s="44"/>
      <c r="N19" s="44"/>
      <c r="O19" s="45"/>
      <c r="P19" s="44"/>
      <c r="Q19" s="44"/>
      <c r="R19" s="44"/>
      <c r="S19" s="44"/>
    </row>
    <row r="20" spans="1:19" s="44" customFormat="1" ht="24.95" customHeight="1">
      <c r="A20" s="25"/>
      <c r="B20" s="25"/>
      <c r="C20" s="25"/>
      <c r="D20" s="25"/>
      <c r="E20" s="25"/>
      <c r="F20" s="25"/>
      <c r="G20" s="25"/>
      <c r="H20" s="25"/>
      <c r="I20" s="27"/>
      <c r="J20" s="42"/>
      <c r="K20" s="25"/>
    </row>
    <row r="21" spans="1:19" s="44" customFormat="1" ht="24.95" customHeight="1">
      <c r="A21" s="33"/>
      <c r="B21"/>
      <c r="C21"/>
      <c r="D21"/>
      <c r="E21" s="25"/>
      <c r="F21"/>
      <c r="G21"/>
      <c r="H21" s="136">
        <f>SUM(H12:H12)</f>
        <v>443.98</v>
      </c>
      <c r="I21" s="27"/>
      <c r="J21" s="42"/>
      <c r="K21" s="25"/>
    </row>
    <row r="22" spans="1:19" s="44" customFormat="1" ht="24.95" customHeight="1">
      <c r="A22" s="88" t="s">
        <v>53</v>
      </c>
      <c r="E22" s="25"/>
      <c r="I22" s="27"/>
      <c r="J22" s="42"/>
      <c r="K22" s="25"/>
    </row>
    <row r="23" spans="1:19" s="44" customFormat="1" ht="24.95" customHeight="1">
      <c r="A23" s="88" t="s">
        <v>54</v>
      </c>
      <c r="E23" s="25"/>
      <c r="I23" s="27"/>
      <c r="J23" s="42"/>
      <c r="K23" s="52"/>
    </row>
    <row r="24" spans="1:19" ht="24.95" customHeight="1">
      <c r="A24" s="92" t="s">
        <v>55</v>
      </c>
      <c r="B24" s="93"/>
      <c r="C24" s="93"/>
      <c r="D24" s="93"/>
      <c r="E24" s="94"/>
      <c r="F24" s="93"/>
      <c r="G24" s="44"/>
      <c r="H24" s="44"/>
      <c r="I24" s="27"/>
      <c r="J24" s="42"/>
      <c r="K24" s="10"/>
    </row>
    <row r="25" spans="1:19" ht="24.95" customHeight="1">
      <c r="A25" s="25"/>
      <c r="B25" s="44"/>
      <c r="C25" s="44"/>
      <c r="D25" s="44"/>
      <c r="E25" s="25"/>
      <c r="F25" s="44"/>
      <c r="G25" s="44"/>
      <c r="H25" s="44"/>
      <c r="I25" s="27"/>
      <c r="J25" s="42"/>
      <c r="K25" s="10"/>
    </row>
    <row r="26" spans="1:19" ht="24.95" customHeight="1">
      <c r="A26" s="25"/>
      <c r="B26" s="25"/>
      <c r="C26" s="25"/>
      <c r="D26" s="25"/>
      <c r="E26" s="25"/>
      <c r="F26"/>
      <c r="G26"/>
      <c r="H26"/>
      <c r="I26" s="27"/>
      <c r="J26" s="42"/>
      <c r="K26" s="10"/>
    </row>
    <row r="27" spans="1:19" s="44" customFormat="1" ht="24.95" customHeight="1">
      <c r="A27" s="25"/>
      <c r="B27" s="25"/>
      <c r="C27" s="25"/>
      <c r="D27" s="25"/>
      <c r="E27" s="25"/>
      <c r="F27" s="25"/>
      <c r="G27" s="25"/>
      <c r="H27" s="25"/>
      <c r="I27" s="27"/>
      <c r="J27" s="42"/>
      <c r="K27" s="25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10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s="44" customFormat="1" ht="24.95" customHeight="1">
      <c r="A31" s="34"/>
      <c r="B31" s="34"/>
      <c r="C31" s="34"/>
      <c r="D31" s="25"/>
      <c r="E31" s="25"/>
      <c r="F31" s="25"/>
      <c r="G31" s="25"/>
      <c r="H31" s="25"/>
      <c r="I31" s="27"/>
      <c r="J31" s="42"/>
      <c r="K31" s="52"/>
    </row>
    <row r="32" spans="1:19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10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s="44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25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52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34"/>
      <c r="B45" s="34"/>
      <c r="C45" s="34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53"/>
      <c r="J46" s="54"/>
      <c r="K46" s="10"/>
    </row>
    <row r="47" spans="1:11" ht="20.100000000000001" customHeight="1">
      <c r="A47" s="25"/>
      <c r="B47" s="25"/>
      <c r="C47" s="25"/>
      <c r="D47" s="25"/>
      <c r="E47" s="25"/>
      <c r="F47" s="25"/>
      <c r="G47" s="25"/>
      <c r="H47" s="25"/>
      <c r="I47" s="25"/>
      <c r="J47" s="10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</row>
  </sheetData>
  <mergeCells count="1">
    <mergeCell ref="A1:D1"/>
  </mergeCells>
  <hyperlinks>
    <hyperlink ref="F7" r:id="rId1" xr:uid="{7CE99D0F-2F1A-405E-B47F-56BD7E76ED5D}"/>
    <hyperlink ref="F8" r:id="rId2" xr:uid="{A8036AFC-394B-4655-BAC4-C04D4A6AAE81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100" t="s">
        <v>94</v>
      </c>
      <c r="B1" s="82" t="s">
        <v>93</v>
      </c>
      <c r="D1" s="104" t="s">
        <v>92</v>
      </c>
      <c r="H1" s="104" t="s">
        <v>91</v>
      </c>
    </row>
    <row r="2" spans="1:11">
      <c r="A2" s="82" t="s">
        <v>63</v>
      </c>
      <c r="B2" s="82">
        <v>50</v>
      </c>
      <c r="D2" s="102">
        <v>20</v>
      </c>
    </row>
    <row r="3" spans="1:11">
      <c r="A3" s="82" t="s">
        <v>90</v>
      </c>
      <c r="B3">
        <v>40</v>
      </c>
      <c r="D3" s="99">
        <v>25</v>
      </c>
      <c r="I3" s="103" t="s">
        <v>89</v>
      </c>
      <c r="J3" s="103"/>
      <c r="K3" s="103" t="s">
        <v>23</v>
      </c>
    </row>
    <row r="4" spans="1:11">
      <c r="A4" s="82" t="s">
        <v>88</v>
      </c>
      <c r="B4">
        <v>25</v>
      </c>
      <c r="D4" s="99">
        <v>40</v>
      </c>
      <c r="I4" s="82" t="s">
        <v>87</v>
      </c>
      <c r="K4" s="101" t="s">
        <v>86</v>
      </c>
    </row>
    <row r="5" spans="1:11">
      <c r="A5" s="82" t="s">
        <v>85</v>
      </c>
      <c r="B5">
        <v>20</v>
      </c>
      <c r="D5" s="102" t="s">
        <v>77</v>
      </c>
      <c r="I5" s="82" t="s">
        <v>84</v>
      </c>
      <c r="K5" s="39">
        <v>0.4</v>
      </c>
    </row>
    <row r="6" spans="1:11">
      <c r="A6" s="82" t="s">
        <v>83</v>
      </c>
      <c r="B6">
        <v>10</v>
      </c>
      <c r="D6" s="99">
        <v>50</v>
      </c>
      <c r="I6" s="82" t="s">
        <v>82</v>
      </c>
      <c r="K6" s="39">
        <v>0.3</v>
      </c>
    </row>
    <row r="7" spans="1:11">
      <c r="A7" s="82" t="s">
        <v>81</v>
      </c>
      <c r="B7" s="82" t="s">
        <v>80</v>
      </c>
      <c r="D7" s="99">
        <v>80</v>
      </c>
      <c r="I7" s="82" t="s">
        <v>79</v>
      </c>
      <c r="K7" s="39">
        <v>0.25</v>
      </c>
    </row>
    <row r="8" spans="1:11">
      <c r="A8" s="82" t="s">
        <v>78</v>
      </c>
      <c r="B8" s="82">
        <v>20</v>
      </c>
      <c r="D8" s="102" t="s">
        <v>77</v>
      </c>
      <c r="I8" s="82" t="s">
        <v>76</v>
      </c>
      <c r="K8" s="101" t="s">
        <v>75</v>
      </c>
    </row>
    <row r="9" spans="1:11">
      <c r="A9" s="82" t="s">
        <v>74</v>
      </c>
      <c r="B9" s="82"/>
      <c r="D9" s="102">
        <v>75</v>
      </c>
      <c r="I9" s="82"/>
      <c r="K9" s="101"/>
    </row>
    <row r="10" spans="1:11">
      <c r="D10" s="99"/>
      <c r="I10" s="82" t="s">
        <v>73</v>
      </c>
      <c r="K10" s="39"/>
    </row>
    <row r="11" spans="1:11">
      <c r="A11" s="100" t="s">
        <v>72</v>
      </c>
      <c r="D11" s="99"/>
      <c r="K11" s="39"/>
    </row>
    <row r="12" spans="1:11">
      <c r="A12" s="82" t="s">
        <v>71</v>
      </c>
      <c r="D12" s="99"/>
      <c r="K12" s="39"/>
    </row>
    <row r="13" spans="1:11">
      <c r="A13" s="82" t="s">
        <v>70</v>
      </c>
      <c r="D13" s="99"/>
      <c r="K13" s="39"/>
    </row>
    <row r="14" spans="1:11">
      <c r="A14" s="82" t="s">
        <v>69</v>
      </c>
      <c r="D14" s="99"/>
      <c r="K14" s="39"/>
    </row>
    <row r="15" spans="1:11">
      <c r="A15" s="82" t="s">
        <v>68</v>
      </c>
      <c r="D15" s="99"/>
      <c r="K15" s="39"/>
    </row>
    <row r="16" spans="1:11">
      <c r="A16" s="82" t="s">
        <v>67</v>
      </c>
      <c r="D16" s="99"/>
    </row>
    <row r="17" spans="1:8">
      <c r="A17" s="82" t="s">
        <v>66</v>
      </c>
      <c r="D17" s="99"/>
    </row>
    <row r="18" spans="1:8">
      <c r="A18" s="82" t="s">
        <v>65</v>
      </c>
      <c r="D18" s="99"/>
    </row>
    <row r="19" spans="1:8">
      <c r="A19" s="82" t="s">
        <v>64</v>
      </c>
      <c r="D19" s="99"/>
    </row>
    <row r="20" spans="1:8">
      <c r="A20" s="82"/>
      <c r="D20" s="99"/>
    </row>
    <row r="21" spans="1:8">
      <c r="A21" s="82" t="s">
        <v>63</v>
      </c>
      <c r="D21" s="99"/>
    </row>
    <row r="22" spans="1:8">
      <c r="D22" s="99"/>
    </row>
    <row r="23" spans="1:8">
      <c r="A23" s="82" t="s">
        <v>62</v>
      </c>
      <c r="D23" s="99"/>
    </row>
    <row r="24" spans="1:8">
      <c r="D24" s="99"/>
    </row>
    <row r="25" spans="1:8">
      <c r="A25" s="100" t="s">
        <v>61</v>
      </c>
      <c r="D25" s="99"/>
    </row>
    <row r="26" spans="1:8">
      <c r="A26" s="98" t="s">
        <v>60</v>
      </c>
      <c r="B26" s="96"/>
      <c r="C26" s="96"/>
      <c r="D26" s="97"/>
      <c r="E26" s="96"/>
      <c r="F26" s="96"/>
      <c r="G26" s="96"/>
      <c r="H26" s="96"/>
    </row>
    <row r="27" spans="1:8">
      <c r="A27" s="98" t="s">
        <v>59</v>
      </c>
      <c r="B27" s="96"/>
      <c r="C27" s="96"/>
      <c r="D27" s="97"/>
      <c r="E27" s="96"/>
      <c r="F27" s="96"/>
      <c r="G27" s="96"/>
      <c r="H27" s="96"/>
    </row>
    <row r="28" spans="1:8">
      <c r="A28" s="98" t="s">
        <v>58</v>
      </c>
      <c r="B28" s="96"/>
      <c r="C28" s="96"/>
      <c r="D28" s="97"/>
      <c r="E28" s="96"/>
      <c r="F28" s="96"/>
      <c r="G28" s="96"/>
      <c r="H28" s="96"/>
    </row>
    <row r="29" spans="1:8">
      <c r="A29" s="98" t="s">
        <v>57</v>
      </c>
      <c r="B29" s="96"/>
      <c r="C29" s="96"/>
      <c r="D29" s="97"/>
      <c r="E29" s="96"/>
      <c r="F29" s="96"/>
      <c r="G29" s="96"/>
      <c r="H29" s="96"/>
    </row>
    <row r="30" spans="1:8">
      <c r="A30" s="98" t="s">
        <v>56</v>
      </c>
      <c r="B30" s="96"/>
      <c r="C30" s="96"/>
      <c r="D30" s="97"/>
      <c r="E30" s="96"/>
      <c r="F30" s="96"/>
      <c r="G30" s="96"/>
      <c r="H30" s="9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5" t="s">
        <v>111</v>
      </c>
      <c r="C1" s="105" t="s">
        <v>110</v>
      </c>
      <c r="E1" s="105" t="s">
        <v>74</v>
      </c>
    </row>
    <row r="2" spans="1:5" ht="45">
      <c r="A2" s="89" t="s">
        <v>101</v>
      </c>
      <c r="C2" t="s">
        <v>109</v>
      </c>
      <c r="E2" s="89" t="s">
        <v>108</v>
      </c>
    </row>
    <row r="3" spans="1:5">
      <c r="A3" s="89"/>
    </row>
    <row r="4" spans="1:5" ht="30">
      <c r="A4" s="89" t="s">
        <v>103</v>
      </c>
      <c r="C4" s="89" t="s">
        <v>107</v>
      </c>
    </row>
    <row r="5" spans="1:5">
      <c r="A5" s="89"/>
    </row>
    <row r="6" spans="1:5" ht="30">
      <c r="A6" s="89" t="s">
        <v>105</v>
      </c>
    </row>
    <row r="7" spans="1:5" ht="60">
      <c r="A7" s="89"/>
      <c r="C7" s="89" t="s">
        <v>106</v>
      </c>
    </row>
    <row r="8" spans="1:5" ht="30">
      <c r="A8" s="89" t="s">
        <v>105</v>
      </c>
    </row>
    <row r="9" spans="1:5" ht="60">
      <c r="A9" s="89"/>
      <c r="C9" s="89" t="s">
        <v>104</v>
      </c>
    </row>
    <row r="10" spans="1:5" ht="30">
      <c r="A10" s="89" t="s">
        <v>103</v>
      </c>
    </row>
    <row r="11" spans="1:5" ht="45">
      <c r="A11" s="89"/>
      <c r="C11" s="89" t="s">
        <v>102</v>
      </c>
    </row>
    <row r="12" spans="1:5" ht="30">
      <c r="A12" s="89" t="s">
        <v>101</v>
      </c>
    </row>
    <row r="13" spans="1:5">
      <c r="A13" s="89"/>
    </row>
    <row r="14" spans="1:5" ht="45">
      <c r="A14" s="89"/>
      <c r="C14" s="89" t="s">
        <v>100</v>
      </c>
    </row>
    <row r="15" spans="1:5">
      <c r="A15" s="89"/>
    </row>
    <row r="16" spans="1:5" ht="30">
      <c r="A16" s="89"/>
      <c r="C16" s="89" t="s">
        <v>99</v>
      </c>
    </row>
    <row r="17" spans="1:3">
      <c r="A17" s="89"/>
    </row>
    <row r="18" spans="1:3" ht="45">
      <c r="A18" s="89"/>
      <c r="C18" s="89" t="s">
        <v>98</v>
      </c>
    </row>
    <row r="19" spans="1:3">
      <c r="A19" s="89"/>
    </row>
    <row r="20" spans="1:3" ht="75">
      <c r="A20" s="89"/>
      <c r="C20" s="89" t="s">
        <v>97</v>
      </c>
    </row>
    <row r="21" spans="1:3">
      <c r="A21" s="89"/>
    </row>
    <row r="22" spans="1:3" ht="60">
      <c r="A22" s="89"/>
      <c r="C22" s="89" t="s">
        <v>96</v>
      </c>
    </row>
    <row r="23" spans="1:3">
      <c r="A23" s="89"/>
    </row>
    <row r="24" spans="1:3" ht="45">
      <c r="A24" s="89"/>
      <c r="C24" s="89" t="s">
        <v>95</v>
      </c>
    </row>
    <row r="25" spans="1:3">
      <c r="A25" s="89"/>
      <c r="C25" s="146" t="s">
        <v>45</v>
      </c>
    </row>
    <row r="26" spans="1:3">
      <c r="A26" s="89"/>
      <c r="C26" s="146"/>
    </row>
    <row r="27" spans="1:3">
      <c r="A27" s="89"/>
      <c r="C27" s="146"/>
    </row>
    <row r="28" spans="1:3">
      <c r="A28" s="89"/>
      <c r="C28" s="146"/>
    </row>
    <row r="29" spans="1:3">
      <c r="A29" s="89"/>
      <c r="C29" s="146"/>
    </row>
    <row r="30" spans="1:3">
      <c r="A30" s="89"/>
      <c r="C30" s="146"/>
    </row>
    <row r="31" spans="1:3">
      <c r="A31" s="89"/>
      <c r="C31" s="89"/>
    </row>
    <row r="32" spans="1:3" ht="15" customHeight="1">
      <c r="A32" s="89"/>
      <c r="C32" s="89"/>
    </row>
    <row r="33" spans="1:3">
      <c r="A33" s="89"/>
      <c r="C33" s="89"/>
    </row>
    <row r="34" spans="1:3">
      <c r="A34" s="89"/>
      <c r="C34" s="89"/>
    </row>
    <row r="35" spans="1:3">
      <c r="A35" s="89"/>
      <c r="C35" s="89"/>
    </row>
    <row r="36" spans="1:3">
      <c r="A36" s="89"/>
    </row>
    <row r="37" spans="1:3">
      <c r="A37" s="89"/>
    </row>
    <row r="38" spans="1:3">
      <c r="A38" s="89"/>
    </row>
    <row r="39" spans="1:3">
      <c r="A39" s="89"/>
    </row>
    <row r="40" spans="1:3">
      <c r="A40" s="89"/>
    </row>
    <row r="41" spans="1:3">
      <c r="A41" s="89"/>
    </row>
    <row r="42" spans="1:3">
      <c r="A42" s="89"/>
    </row>
    <row r="43" spans="1:3">
      <c r="A43" s="89"/>
    </row>
    <row r="44" spans="1:3">
      <c r="A44" s="89"/>
    </row>
    <row r="45" spans="1:3">
      <c r="A45" s="89"/>
    </row>
    <row r="46" spans="1:3">
      <c r="A46" s="89"/>
    </row>
    <row r="47" spans="1:3">
      <c r="A47" s="89"/>
    </row>
    <row r="48" spans="1:3">
      <c r="A48" s="89"/>
    </row>
    <row r="49" spans="1:1">
      <c r="A49" s="89"/>
    </row>
    <row r="50" spans="1:1">
      <c r="A50" s="89"/>
    </row>
    <row r="51" spans="1:1">
      <c r="A51" s="89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6" t="s">
        <v>159</v>
      </c>
      <c r="B1" s="112" t="s">
        <v>158</v>
      </c>
      <c r="C1" s="111" t="s">
        <v>157</v>
      </c>
      <c r="D1" s="110" t="s">
        <v>156</v>
      </c>
      <c r="E1" s="110" t="s">
        <v>155</v>
      </c>
      <c r="F1" s="110" t="s">
        <v>154</v>
      </c>
      <c r="G1" s="110" t="s">
        <v>153</v>
      </c>
      <c r="H1" s="110" t="s">
        <v>152</v>
      </c>
      <c r="I1" s="109" t="s">
        <v>151</v>
      </c>
    </row>
    <row r="2" spans="1:9" ht="19.5" thickBot="1">
      <c r="A2" s="106" t="s">
        <v>150</v>
      </c>
      <c r="C2" s="82" t="s">
        <v>149</v>
      </c>
      <c r="D2" s="82" t="s">
        <v>148</v>
      </c>
      <c r="E2" s="82" t="s">
        <v>147</v>
      </c>
      <c r="F2" s="82" t="s">
        <v>146</v>
      </c>
      <c r="G2" s="82" t="s">
        <v>145</v>
      </c>
      <c r="H2" s="82" t="s">
        <v>144</v>
      </c>
    </row>
    <row r="3" spans="1:9" ht="19.5" thickBot="1">
      <c r="A3" s="106" t="s">
        <v>143</v>
      </c>
      <c r="B3" s="3" t="s">
        <v>142</v>
      </c>
      <c r="C3" s="3" t="s">
        <v>141</v>
      </c>
      <c r="D3" s="3" t="s">
        <v>140</v>
      </c>
      <c r="E3" s="3" t="s">
        <v>139</v>
      </c>
      <c r="F3" s="3" t="s">
        <v>138</v>
      </c>
      <c r="G3" s="3" t="s">
        <v>137</v>
      </c>
      <c r="H3" s="3" t="s">
        <v>136</v>
      </c>
    </row>
    <row r="4" spans="1:9" ht="18.75">
      <c r="A4" s="107"/>
      <c r="B4" s="3" t="s">
        <v>135</v>
      </c>
      <c r="C4" s="3" t="s">
        <v>134</v>
      </c>
      <c r="D4" s="3" t="s">
        <v>133</v>
      </c>
      <c r="E4" s="82" t="s">
        <v>132</v>
      </c>
      <c r="F4" s="82" t="s">
        <v>131</v>
      </c>
      <c r="G4" s="3" t="s">
        <v>130</v>
      </c>
      <c r="H4" s="3" t="s">
        <v>129</v>
      </c>
    </row>
    <row r="5" spans="1:9" ht="18.75">
      <c r="A5" s="107"/>
      <c r="B5" s="3" t="s">
        <v>128</v>
      </c>
      <c r="C5" s="3"/>
      <c r="E5" s="108" t="s">
        <v>127</v>
      </c>
      <c r="F5" s="108" t="s">
        <v>126</v>
      </c>
      <c r="G5" s="3" t="s">
        <v>125</v>
      </c>
    </row>
    <row r="6" spans="1:9" ht="19.5" thickBot="1">
      <c r="A6" s="107"/>
    </row>
    <row r="7" spans="1:9" ht="19.5" thickBot="1">
      <c r="A7" s="106" t="s">
        <v>124</v>
      </c>
      <c r="E7" s="23">
        <v>159778</v>
      </c>
      <c r="F7" s="82" t="s">
        <v>123</v>
      </c>
      <c r="H7" s="23">
        <v>75143</v>
      </c>
    </row>
    <row r="8" spans="1:9" ht="19.5" thickBot="1">
      <c r="A8" s="106" t="s">
        <v>122</v>
      </c>
      <c r="C8" s="82" t="s">
        <v>121</v>
      </c>
      <c r="F8" s="82" t="s">
        <v>121</v>
      </c>
      <c r="G8" s="82" t="s">
        <v>74</v>
      </c>
      <c r="H8" t="s">
        <v>114</v>
      </c>
      <c r="I8" t="s">
        <v>121</v>
      </c>
    </row>
    <row r="9" spans="1:9">
      <c r="C9" s="82" t="s">
        <v>119</v>
      </c>
      <c r="F9" s="82" t="s">
        <v>119</v>
      </c>
      <c r="G9" s="82" t="s">
        <v>111</v>
      </c>
      <c r="H9" t="s">
        <v>120</v>
      </c>
      <c r="I9" t="s">
        <v>119</v>
      </c>
    </row>
    <row r="10" spans="1:9">
      <c r="C10" s="82" t="s">
        <v>117</v>
      </c>
      <c r="F10" s="82" t="s">
        <v>117</v>
      </c>
      <c r="G10" s="82" t="s">
        <v>118</v>
      </c>
      <c r="I10" t="s">
        <v>117</v>
      </c>
    </row>
    <row r="11" spans="1:9">
      <c r="C11" s="82" t="s">
        <v>116</v>
      </c>
      <c r="F11" s="82" t="s">
        <v>116</v>
      </c>
      <c r="I11" t="s">
        <v>116</v>
      </c>
    </row>
    <row r="12" spans="1:9">
      <c r="I12" t="s">
        <v>115</v>
      </c>
    </row>
    <row r="13" spans="1:9">
      <c r="I13" t="s">
        <v>114</v>
      </c>
    </row>
    <row r="14" spans="1:9">
      <c r="I14" t="s">
        <v>113</v>
      </c>
    </row>
    <row r="15" spans="1:9">
      <c r="I15" t="s">
        <v>112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F5284B-F178-4139-B0D9-5025054D50C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5E23549-D354-4C0A-9A05-8786498CC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AD01DA-8C56-477C-9D18-8A6F7B96B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Bid Form</vt:lpstr>
      <vt:lpstr>SOV RWP both Shades</vt:lpstr>
      <vt:lpstr>SOV 1 shade</vt:lpstr>
      <vt:lpstr>SOV both Shades</vt:lpstr>
      <vt:lpstr>SOV 1 shade (2)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2025-11-20T12:39:03Z</cp:lastPrinted>
  <dcterms:created xsi:type="dcterms:W3CDTF">2000-08-02T17:16:16Z</dcterms:created>
  <dcterms:modified xsi:type="dcterms:W3CDTF">2025-11-24T22:52:18Z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33335800</vt:r8>
  </property>
  <property fmtid="{D5CDD505-2E9C-101B-9397-08002B2CF9AE}" pid="3" name="ContentTypeId">
    <vt:lpwstr>0x0101009C42670B4707004AAC0FFCCDD6D9860C</vt:lpwstr>
  </property>
  <property fmtid="{D5CDD505-2E9C-101B-9397-08002B2CF9AE}" pid="4" name="MediaServiceImageTags">
    <vt:lpwstr/>
  </property>
</Properties>
</file>