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ulpinc.sharepoint.com/sites/rwpshare/Shared Documents/General/2025 Jobs/25-613 SAN-DEL designs PH12/06. Project Management/"/>
    </mc:Choice>
  </mc:AlternateContent>
  <xr:revisionPtr revIDLastSave="55" documentId="8_{12370E51-4FC3-41E8-A31E-72252B8A8084}" xr6:coauthVersionLast="47" xr6:coauthVersionMax="47" xr10:uidLastSave="{3A58F161-BD78-47F6-9201-6621128B32FD}"/>
  <bookViews>
    <workbookView xWindow="-28920" yWindow="-3045" windowWidth="29040" windowHeight="15720" xr2:uid="{291DB4F0-B7AC-487F-A95D-F793E67B403A}"/>
  </bookViews>
  <sheets>
    <sheet name="Drapery" sheetId="11" r:id="rId1"/>
  </sheets>
  <definedNames>
    <definedName name="_xlnm.Print_Area" localSheetId="0">Drapery!$A$1:$V$167</definedName>
    <definedName name="_xlnm.Print_Titles" localSheetId="0">Drapery!$2:$16</definedName>
  </definedNames>
  <calcPr calcId="191029" calcOnSave="0"/>
  <pivotCaches>
    <pivotCache cacheId="48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7" i="11" l="1" a="1"/>
  <c r="K17" i="11" s="1"/>
  <c r="X18" i="11"/>
  <c r="X19" i="11"/>
  <c r="X20" i="11"/>
  <c r="X21" i="11"/>
  <c r="X22" i="11"/>
  <c r="X23" i="11"/>
  <c r="X24" i="11"/>
  <c r="X25" i="11"/>
  <c r="X26" i="11"/>
  <c r="X27" i="11"/>
  <c r="X28" i="11"/>
  <c r="X29" i="11"/>
  <c r="X30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X43" i="11"/>
  <c r="X44" i="11"/>
  <c r="X45" i="11"/>
  <c r="X46" i="11"/>
  <c r="X47" i="11"/>
  <c r="X48" i="11"/>
  <c r="X49" i="11"/>
  <c r="X50" i="11"/>
  <c r="X51" i="11"/>
  <c r="X52" i="11"/>
  <c r="X53" i="11"/>
  <c r="X54" i="11"/>
  <c r="X55" i="11"/>
  <c r="X56" i="11"/>
  <c r="X57" i="11"/>
  <c r="X58" i="11"/>
  <c r="X59" i="11"/>
  <c r="X60" i="11"/>
  <c r="X61" i="11"/>
  <c r="X62" i="11"/>
  <c r="X63" i="11"/>
  <c r="X64" i="11"/>
  <c r="X65" i="11"/>
  <c r="X66" i="11"/>
  <c r="X67" i="11"/>
  <c r="X68" i="11"/>
  <c r="X69" i="11"/>
  <c r="X70" i="11"/>
  <c r="X71" i="11"/>
  <c r="X72" i="11"/>
  <c r="X73" i="11"/>
  <c r="X74" i="11"/>
  <c r="X75" i="11"/>
  <c r="X76" i="11"/>
  <c r="X77" i="11"/>
  <c r="X78" i="11"/>
  <c r="X79" i="11"/>
  <c r="X80" i="11"/>
  <c r="X81" i="11"/>
  <c r="X82" i="11"/>
  <c r="X83" i="11"/>
  <c r="X84" i="11"/>
  <c r="X85" i="11"/>
  <c r="X86" i="11"/>
  <c r="X87" i="11"/>
  <c r="X88" i="11"/>
  <c r="X89" i="11"/>
  <c r="X90" i="11"/>
  <c r="X91" i="11"/>
  <c r="X92" i="11"/>
  <c r="X93" i="11"/>
  <c r="X94" i="11"/>
  <c r="X95" i="11"/>
  <c r="X96" i="11"/>
  <c r="X97" i="11"/>
  <c r="X98" i="11"/>
  <c r="X99" i="11"/>
  <c r="X100" i="11"/>
  <c r="X101" i="11"/>
  <c r="X102" i="11"/>
  <c r="X103" i="11"/>
  <c r="X104" i="11"/>
  <c r="X105" i="11"/>
  <c r="X106" i="11"/>
  <c r="X107" i="11"/>
  <c r="X108" i="11"/>
  <c r="X109" i="11"/>
  <c r="X110" i="11"/>
  <c r="X111" i="11"/>
  <c r="X112" i="11"/>
  <c r="X113" i="11"/>
  <c r="X114" i="11"/>
  <c r="X115" i="11"/>
  <c r="X116" i="11"/>
  <c r="X117" i="11"/>
  <c r="X118" i="11"/>
  <c r="X119" i="11"/>
  <c r="X120" i="11"/>
  <c r="X121" i="11"/>
  <c r="X122" i="11"/>
  <c r="X123" i="11"/>
  <c r="X124" i="11"/>
  <c r="X125" i="11"/>
  <c r="X126" i="11"/>
  <c r="X127" i="11"/>
  <c r="X128" i="11"/>
  <c r="X129" i="11"/>
  <c r="X130" i="11"/>
  <c r="X131" i="11"/>
  <c r="X132" i="11"/>
  <c r="X133" i="11"/>
  <c r="X134" i="11"/>
  <c r="X135" i="11"/>
  <c r="X136" i="11"/>
  <c r="X137" i="11"/>
  <c r="X138" i="11"/>
  <c r="X139" i="11"/>
  <c r="X140" i="11"/>
  <c r="X141" i="11"/>
  <c r="X142" i="11"/>
  <c r="X143" i="11"/>
  <c r="X144" i="11"/>
  <c r="X145" i="11"/>
  <c r="X146" i="11"/>
  <c r="X147" i="11"/>
  <c r="X148" i="11"/>
  <c r="X149" i="11"/>
  <c r="X150" i="11"/>
  <c r="X151" i="11"/>
  <c r="X152" i="11"/>
  <c r="X153" i="11"/>
  <c r="X154" i="11"/>
  <c r="X155" i="11"/>
  <c r="X156" i="11"/>
  <c r="X157" i="11"/>
  <c r="X158" i="11"/>
  <c r="X159" i="11"/>
  <c r="X160" i="11"/>
  <c r="X161" i="11"/>
  <c r="X162" i="11"/>
  <c r="X163" i="11"/>
  <c r="X164" i="11"/>
  <c r="X165" i="11"/>
  <c r="X166" i="11"/>
  <c r="X17" i="11"/>
  <c r="M17" i="11" l="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M36" i="11"/>
  <c r="M37" i="11"/>
  <c r="M38" i="11"/>
  <c r="M39" i="11"/>
  <c r="M40" i="11"/>
  <c r="M41" i="11"/>
  <c r="M42" i="11"/>
  <c r="M43" i="11"/>
  <c r="M44" i="11"/>
  <c r="M45" i="11"/>
  <c r="M46" i="11"/>
  <c r="M47" i="11"/>
  <c r="M48" i="11"/>
  <c r="M49" i="11"/>
  <c r="M50" i="11"/>
  <c r="M51" i="11"/>
  <c r="M52" i="11"/>
  <c r="M53" i="11"/>
  <c r="M54" i="11"/>
  <c r="M55" i="11"/>
  <c r="M56" i="11"/>
  <c r="M57" i="11"/>
  <c r="M58" i="11"/>
  <c r="M59" i="11"/>
  <c r="M60" i="11"/>
  <c r="M61" i="11"/>
  <c r="M62" i="11"/>
  <c r="M63" i="11"/>
  <c r="M64" i="11"/>
  <c r="M65" i="11"/>
  <c r="M66" i="11"/>
  <c r="M67" i="11"/>
  <c r="M68" i="11"/>
  <c r="M69" i="11"/>
  <c r="M70" i="11"/>
  <c r="M71" i="11"/>
  <c r="M72" i="11"/>
  <c r="M73" i="11"/>
  <c r="M74" i="11"/>
  <c r="M75" i="11"/>
  <c r="M76" i="11"/>
  <c r="M77" i="11"/>
  <c r="M78" i="11"/>
  <c r="M79" i="11"/>
  <c r="M80" i="11"/>
  <c r="M81" i="11"/>
  <c r="M82" i="11"/>
  <c r="M83" i="11"/>
  <c r="M84" i="11"/>
  <c r="M85" i="11"/>
  <c r="M86" i="11"/>
  <c r="M87" i="11"/>
  <c r="M88" i="11"/>
  <c r="M89" i="11"/>
  <c r="M90" i="11"/>
  <c r="M91" i="11"/>
  <c r="M92" i="11"/>
  <c r="M93" i="11"/>
  <c r="M94" i="11"/>
  <c r="M95" i="11"/>
  <c r="M96" i="11"/>
  <c r="M97" i="11"/>
  <c r="M98" i="11"/>
  <c r="M99" i="11"/>
  <c r="M100" i="11"/>
  <c r="M101" i="11"/>
  <c r="M102" i="11"/>
  <c r="M103" i="11"/>
  <c r="M104" i="11"/>
  <c r="M105" i="11"/>
  <c r="M106" i="11"/>
  <c r="M107" i="11"/>
  <c r="M108" i="11"/>
  <c r="M109" i="11"/>
  <c r="M110" i="11"/>
  <c r="M111" i="11"/>
  <c r="M112" i="11"/>
  <c r="M113" i="11"/>
  <c r="M114" i="11"/>
  <c r="M115" i="11"/>
  <c r="M116" i="11"/>
  <c r="M117" i="11"/>
  <c r="M118" i="11"/>
  <c r="M119" i="11"/>
  <c r="M120" i="11"/>
  <c r="M121" i="11"/>
  <c r="M122" i="11"/>
  <c r="M123" i="11"/>
  <c r="M124" i="11"/>
  <c r="M125" i="11"/>
  <c r="M126" i="11"/>
  <c r="M127" i="11"/>
  <c r="M128" i="11"/>
  <c r="M129" i="11"/>
  <c r="M130" i="11"/>
  <c r="M131" i="11"/>
  <c r="M132" i="11"/>
  <c r="M133" i="11"/>
  <c r="M134" i="11"/>
  <c r="M135" i="11"/>
  <c r="M136" i="11"/>
  <c r="M137" i="11"/>
  <c r="M138" i="11"/>
  <c r="M139" i="11"/>
  <c r="M140" i="11"/>
  <c r="M141" i="11"/>
  <c r="M142" i="11"/>
  <c r="M143" i="11"/>
  <c r="M144" i="11"/>
  <c r="M145" i="11"/>
  <c r="M146" i="11"/>
  <c r="M147" i="11"/>
  <c r="M148" i="11"/>
  <c r="M149" i="11"/>
  <c r="M150" i="11"/>
  <c r="M151" i="11"/>
  <c r="M152" i="11"/>
  <c r="M153" i="11"/>
  <c r="M154" i="11"/>
  <c r="M155" i="11"/>
  <c r="M156" i="11"/>
  <c r="M157" i="11"/>
  <c r="M158" i="11"/>
  <c r="M159" i="11"/>
  <c r="M160" i="11"/>
  <c r="M161" i="11"/>
  <c r="M162" i="11"/>
  <c r="M163" i="11"/>
  <c r="M164" i="11"/>
  <c r="M165" i="11"/>
  <c r="M166" i="11"/>
  <c r="Y21" i="11"/>
  <c r="Y22" i="11"/>
  <c r="Y55" i="11"/>
  <c r="Y93" i="11"/>
  <c r="Y94" i="11"/>
  <c r="Y129" i="11"/>
  <c r="Y165" i="11"/>
  <c r="Y166" i="11"/>
  <c r="S17" i="11"/>
  <c r="K18" i="11" a="1"/>
  <c r="K18" i="11" s="1"/>
  <c r="T18" i="11" s="1"/>
  <c r="K19" i="11" a="1"/>
  <c r="K19" i="11" s="1"/>
  <c r="T19" i="11" s="1"/>
  <c r="K20" i="11" a="1"/>
  <c r="K20" i="11" s="1"/>
  <c r="T20" i="11" s="1"/>
  <c r="K21" i="11" a="1"/>
  <c r="K21" i="11" s="1"/>
  <c r="T21" i="11" s="1"/>
  <c r="K22" i="11" a="1"/>
  <c r="K22" i="11" s="1"/>
  <c r="T22" i="11" s="1"/>
  <c r="K23" i="11" a="1"/>
  <c r="K23" i="11" s="1"/>
  <c r="T23" i="11" s="1"/>
  <c r="K24" i="11" a="1"/>
  <c r="K24" i="11" s="1"/>
  <c r="T24" i="11" s="1"/>
  <c r="K25" i="11" a="1"/>
  <c r="K25" i="11" s="1"/>
  <c r="T25" i="11" s="1"/>
  <c r="K26" i="11" a="1"/>
  <c r="K26" i="11" s="1"/>
  <c r="T26" i="11" s="1"/>
  <c r="K27" i="11" a="1"/>
  <c r="K27" i="11" s="1"/>
  <c r="T27" i="11" s="1"/>
  <c r="K28" i="11" a="1"/>
  <c r="K28" i="11" s="1"/>
  <c r="T28" i="11" s="1"/>
  <c r="K29" i="11" a="1"/>
  <c r="K29" i="11" s="1"/>
  <c r="T29" i="11" s="1"/>
  <c r="K30" i="11" a="1"/>
  <c r="K30" i="11" s="1"/>
  <c r="T30" i="11" s="1"/>
  <c r="K31" i="11" a="1"/>
  <c r="K31" i="11" s="1"/>
  <c r="T31" i="11" s="1"/>
  <c r="K32" i="11" a="1"/>
  <c r="K32" i="11" s="1"/>
  <c r="T32" i="11" s="1"/>
  <c r="K33" i="11" a="1"/>
  <c r="K33" i="11" s="1"/>
  <c r="T33" i="11" s="1"/>
  <c r="K34" i="11" a="1"/>
  <c r="K34" i="11" s="1"/>
  <c r="T34" i="11" s="1"/>
  <c r="K35" i="11" a="1"/>
  <c r="K35" i="11" s="1"/>
  <c r="T35" i="11" s="1"/>
  <c r="K36" i="11" a="1"/>
  <c r="K36" i="11" s="1"/>
  <c r="T36" i="11" s="1"/>
  <c r="K37" i="11" a="1"/>
  <c r="K37" i="11" s="1"/>
  <c r="T37" i="11" s="1"/>
  <c r="K38" i="11" a="1"/>
  <c r="K38" i="11" s="1"/>
  <c r="T38" i="11" s="1"/>
  <c r="K39" i="11" a="1"/>
  <c r="K39" i="11" s="1"/>
  <c r="T39" i="11" s="1"/>
  <c r="K40" i="11" a="1"/>
  <c r="K40" i="11" s="1"/>
  <c r="T40" i="11" s="1"/>
  <c r="K41" i="11" a="1"/>
  <c r="K41" i="11" s="1"/>
  <c r="T41" i="11" s="1"/>
  <c r="K42" i="11" a="1"/>
  <c r="K42" i="11" s="1"/>
  <c r="T42" i="11" s="1"/>
  <c r="K43" i="11" a="1"/>
  <c r="K43" i="11" s="1"/>
  <c r="T43" i="11" s="1"/>
  <c r="K44" i="11" a="1"/>
  <c r="K44" i="11" s="1"/>
  <c r="T44" i="11" s="1"/>
  <c r="K45" i="11" a="1"/>
  <c r="K45" i="11" s="1"/>
  <c r="T45" i="11" s="1"/>
  <c r="K46" i="11" a="1"/>
  <c r="K46" i="11" s="1"/>
  <c r="T46" i="11" s="1"/>
  <c r="K47" i="11" a="1"/>
  <c r="K47" i="11" s="1"/>
  <c r="T47" i="11" s="1"/>
  <c r="K48" i="11" a="1"/>
  <c r="K48" i="11" s="1"/>
  <c r="T48" i="11" s="1"/>
  <c r="K49" i="11" a="1"/>
  <c r="K49" i="11" s="1"/>
  <c r="T49" i="11" s="1"/>
  <c r="K50" i="11" a="1"/>
  <c r="K50" i="11" s="1"/>
  <c r="T50" i="11" s="1"/>
  <c r="K51" i="11" a="1"/>
  <c r="K51" i="11" s="1"/>
  <c r="T51" i="11" s="1"/>
  <c r="K52" i="11" a="1"/>
  <c r="K52" i="11" s="1"/>
  <c r="T52" i="11" s="1"/>
  <c r="K53" i="11" a="1"/>
  <c r="K53" i="11" s="1"/>
  <c r="T53" i="11" s="1"/>
  <c r="K54" i="11" a="1"/>
  <c r="K54" i="11" s="1"/>
  <c r="T54" i="11" s="1"/>
  <c r="K55" i="11" a="1"/>
  <c r="K55" i="11" s="1"/>
  <c r="T55" i="11" s="1"/>
  <c r="K56" i="11" a="1"/>
  <c r="K56" i="11" s="1"/>
  <c r="T56" i="11" s="1"/>
  <c r="K57" i="11" a="1"/>
  <c r="K57" i="11" s="1"/>
  <c r="T57" i="11" s="1"/>
  <c r="K58" i="11" a="1"/>
  <c r="K58" i="11" s="1"/>
  <c r="T58" i="11" s="1"/>
  <c r="K59" i="11" a="1"/>
  <c r="K59" i="11" s="1"/>
  <c r="T59" i="11" s="1"/>
  <c r="K60" i="11" a="1"/>
  <c r="K60" i="11" s="1"/>
  <c r="T60" i="11" s="1"/>
  <c r="K61" i="11" a="1"/>
  <c r="K61" i="11" s="1"/>
  <c r="T61" i="11" s="1"/>
  <c r="K62" i="11" a="1"/>
  <c r="K62" i="11" s="1"/>
  <c r="T62" i="11" s="1"/>
  <c r="K63" i="11" a="1"/>
  <c r="K63" i="11" s="1"/>
  <c r="T63" i="11" s="1"/>
  <c r="K64" i="11" a="1"/>
  <c r="K64" i="11" s="1"/>
  <c r="T64" i="11" s="1"/>
  <c r="K65" i="11" a="1"/>
  <c r="K65" i="11" s="1"/>
  <c r="T65" i="11" s="1"/>
  <c r="K66" i="11" a="1"/>
  <c r="K66" i="11" s="1"/>
  <c r="T66" i="11" s="1"/>
  <c r="K67" i="11" a="1"/>
  <c r="K67" i="11" s="1"/>
  <c r="T67" i="11" s="1"/>
  <c r="K68" i="11" a="1"/>
  <c r="K68" i="11" s="1"/>
  <c r="T68" i="11" s="1"/>
  <c r="K69" i="11" a="1"/>
  <c r="K69" i="11" s="1"/>
  <c r="T69" i="11" s="1"/>
  <c r="K70" i="11" a="1"/>
  <c r="K70" i="11" s="1"/>
  <c r="T70" i="11" s="1"/>
  <c r="K71" i="11" a="1"/>
  <c r="K71" i="11" s="1"/>
  <c r="T71" i="11" s="1"/>
  <c r="K72" i="11" a="1"/>
  <c r="K72" i="11" s="1"/>
  <c r="T72" i="11" s="1"/>
  <c r="K73" i="11" a="1"/>
  <c r="K73" i="11" s="1"/>
  <c r="T73" i="11" s="1"/>
  <c r="K74" i="11" a="1"/>
  <c r="K74" i="11" s="1"/>
  <c r="T74" i="11" s="1"/>
  <c r="K75" i="11" a="1"/>
  <c r="K75" i="11" s="1"/>
  <c r="T75" i="11" s="1"/>
  <c r="K76" i="11" a="1"/>
  <c r="K76" i="11" s="1"/>
  <c r="T76" i="11" s="1"/>
  <c r="K77" i="11" a="1"/>
  <c r="K77" i="11" s="1"/>
  <c r="T77" i="11" s="1"/>
  <c r="K78" i="11" a="1"/>
  <c r="K78" i="11" s="1"/>
  <c r="T78" i="11" s="1"/>
  <c r="K79" i="11" a="1"/>
  <c r="K79" i="11" s="1"/>
  <c r="T79" i="11" s="1"/>
  <c r="K80" i="11" a="1"/>
  <c r="K80" i="11" s="1"/>
  <c r="T80" i="11" s="1"/>
  <c r="K81" i="11" a="1"/>
  <c r="K81" i="11" s="1"/>
  <c r="T81" i="11" s="1"/>
  <c r="K82" i="11" a="1"/>
  <c r="K82" i="11" s="1"/>
  <c r="T82" i="11" s="1"/>
  <c r="K83" i="11" a="1"/>
  <c r="K83" i="11" s="1"/>
  <c r="T83" i="11" s="1"/>
  <c r="K84" i="11" a="1"/>
  <c r="K84" i="11" s="1"/>
  <c r="T84" i="11" s="1"/>
  <c r="K85" i="11" a="1"/>
  <c r="K85" i="11" s="1"/>
  <c r="T85" i="11" s="1"/>
  <c r="K86" i="11" a="1"/>
  <c r="K86" i="11" s="1"/>
  <c r="T86" i="11" s="1"/>
  <c r="K87" i="11" a="1"/>
  <c r="K87" i="11" s="1"/>
  <c r="T87" i="11" s="1"/>
  <c r="K88" i="11" a="1"/>
  <c r="K88" i="11" s="1"/>
  <c r="T88" i="11" s="1"/>
  <c r="K89" i="11" a="1"/>
  <c r="K89" i="11" s="1"/>
  <c r="T89" i="11" s="1"/>
  <c r="K90" i="11" a="1"/>
  <c r="K90" i="11" s="1"/>
  <c r="T90" i="11" s="1"/>
  <c r="K91" i="11" a="1"/>
  <c r="K91" i="11" s="1"/>
  <c r="T91" i="11" s="1"/>
  <c r="K92" i="11" a="1"/>
  <c r="K92" i="11" s="1"/>
  <c r="T92" i="11" s="1"/>
  <c r="K93" i="11" a="1"/>
  <c r="K93" i="11" s="1"/>
  <c r="T93" i="11" s="1"/>
  <c r="K94" i="11" a="1"/>
  <c r="K94" i="11" s="1"/>
  <c r="T94" i="11" s="1"/>
  <c r="K95" i="11" a="1"/>
  <c r="K95" i="11" s="1"/>
  <c r="T95" i="11" s="1"/>
  <c r="K96" i="11" a="1"/>
  <c r="K96" i="11" s="1"/>
  <c r="T96" i="11" s="1"/>
  <c r="K97" i="11" a="1"/>
  <c r="K97" i="11" s="1"/>
  <c r="T97" i="11" s="1"/>
  <c r="K98" i="11" a="1"/>
  <c r="K98" i="11" s="1"/>
  <c r="T98" i="11" s="1"/>
  <c r="K99" i="11" a="1"/>
  <c r="K99" i="11" s="1"/>
  <c r="T99" i="11" s="1"/>
  <c r="K100" i="11" a="1"/>
  <c r="K100" i="11" s="1"/>
  <c r="T100" i="11" s="1"/>
  <c r="K101" i="11" a="1"/>
  <c r="K101" i="11" s="1"/>
  <c r="T101" i="11" s="1"/>
  <c r="K102" i="11" a="1"/>
  <c r="K102" i="11" s="1"/>
  <c r="T102" i="11" s="1"/>
  <c r="K103" i="11" a="1"/>
  <c r="K103" i="11" s="1"/>
  <c r="T103" i="11" s="1"/>
  <c r="K104" i="11" a="1"/>
  <c r="K104" i="11" s="1"/>
  <c r="T104" i="11" s="1"/>
  <c r="K105" i="11" a="1"/>
  <c r="K105" i="11" s="1"/>
  <c r="T105" i="11" s="1"/>
  <c r="K106" i="11" a="1"/>
  <c r="K106" i="11" s="1"/>
  <c r="T106" i="11" s="1"/>
  <c r="K107" i="11" a="1"/>
  <c r="K107" i="11" s="1"/>
  <c r="T107" i="11" s="1"/>
  <c r="K108" i="11" a="1"/>
  <c r="K108" i="11" s="1"/>
  <c r="T108" i="11" s="1"/>
  <c r="K109" i="11" a="1"/>
  <c r="K109" i="11" s="1"/>
  <c r="T109" i="11" s="1"/>
  <c r="K110" i="11" a="1"/>
  <c r="K110" i="11" s="1"/>
  <c r="T110" i="11" s="1"/>
  <c r="K111" i="11" a="1"/>
  <c r="K111" i="11" s="1"/>
  <c r="T111" i="11" s="1"/>
  <c r="K112" i="11" a="1"/>
  <c r="K112" i="11" s="1"/>
  <c r="T112" i="11" s="1"/>
  <c r="K113" i="11" a="1"/>
  <c r="K113" i="11" s="1"/>
  <c r="T113" i="11" s="1"/>
  <c r="K114" i="11" a="1"/>
  <c r="K114" i="11" s="1"/>
  <c r="T114" i="11" s="1"/>
  <c r="K115" i="11" a="1"/>
  <c r="K115" i="11" s="1"/>
  <c r="T115" i="11" s="1"/>
  <c r="K116" i="11" a="1"/>
  <c r="K116" i="11" s="1"/>
  <c r="T116" i="11" s="1"/>
  <c r="K117" i="11" a="1"/>
  <c r="K117" i="11" s="1"/>
  <c r="T117" i="11" s="1"/>
  <c r="K118" i="11" a="1"/>
  <c r="K118" i="11" s="1"/>
  <c r="T118" i="11" s="1"/>
  <c r="K119" i="11" a="1"/>
  <c r="K119" i="11" s="1"/>
  <c r="T119" i="11" s="1"/>
  <c r="K120" i="11" a="1"/>
  <c r="K120" i="11" s="1"/>
  <c r="T120" i="11" s="1"/>
  <c r="K121" i="11" a="1"/>
  <c r="K121" i="11" s="1"/>
  <c r="T121" i="11" s="1"/>
  <c r="K122" i="11" a="1"/>
  <c r="K122" i="11" s="1"/>
  <c r="T122" i="11" s="1"/>
  <c r="K123" i="11" a="1"/>
  <c r="K123" i="11" s="1"/>
  <c r="T123" i="11" s="1"/>
  <c r="K124" i="11" a="1"/>
  <c r="K124" i="11" s="1"/>
  <c r="T124" i="11" s="1"/>
  <c r="K125" i="11" a="1"/>
  <c r="K125" i="11" s="1"/>
  <c r="T125" i="11" s="1"/>
  <c r="K126" i="11" a="1"/>
  <c r="K126" i="11" s="1"/>
  <c r="T126" i="11" s="1"/>
  <c r="K127" i="11" a="1"/>
  <c r="K127" i="11" s="1"/>
  <c r="T127" i="11" s="1"/>
  <c r="K128" i="11" a="1"/>
  <c r="K128" i="11" s="1"/>
  <c r="T128" i="11" s="1"/>
  <c r="K129" i="11" a="1"/>
  <c r="K129" i="11" s="1"/>
  <c r="T129" i="11" s="1"/>
  <c r="K130" i="11" a="1"/>
  <c r="K130" i="11" s="1"/>
  <c r="T130" i="11" s="1"/>
  <c r="K131" i="11" a="1"/>
  <c r="K131" i="11" s="1"/>
  <c r="T131" i="11" s="1"/>
  <c r="K132" i="11" a="1"/>
  <c r="K132" i="11" s="1"/>
  <c r="T132" i="11" s="1"/>
  <c r="K133" i="11" a="1"/>
  <c r="K133" i="11" s="1"/>
  <c r="T133" i="11" s="1"/>
  <c r="K134" i="11" a="1"/>
  <c r="K134" i="11" s="1"/>
  <c r="T134" i="11" s="1"/>
  <c r="K135" i="11" a="1"/>
  <c r="K135" i="11" s="1"/>
  <c r="T135" i="11" s="1"/>
  <c r="K136" i="11" a="1"/>
  <c r="K136" i="11" s="1"/>
  <c r="T136" i="11" s="1"/>
  <c r="K137" i="11" a="1"/>
  <c r="K137" i="11" s="1"/>
  <c r="T137" i="11" s="1"/>
  <c r="K138" i="11" a="1"/>
  <c r="K138" i="11" s="1"/>
  <c r="T138" i="11" s="1"/>
  <c r="K139" i="11" a="1"/>
  <c r="K139" i="11" s="1"/>
  <c r="T139" i="11" s="1"/>
  <c r="K140" i="11" a="1"/>
  <c r="K140" i="11" s="1"/>
  <c r="T140" i="11" s="1"/>
  <c r="K141" i="11" a="1"/>
  <c r="K141" i="11" s="1"/>
  <c r="T141" i="11" s="1"/>
  <c r="K142" i="11" a="1"/>
  <c r="K142" i="11" s="1"/>
  <c r="T142" i="11" s="1"/>
  <c r="K143" i="11" a="1"/>
  <c r="K143" i="11" s="1"/>
  <c r="T143" i="11" s="1"/>
  <c r="K144" i="11" a="1"/>
  <c r="K144" i="11" s="1"/>
  <c r="T144" i="11" s="1"/>
  <c r="K145" i="11" a="1"/>
  <c r="K145" i="11" s="1"/>
  <c r="T145" i="11" s="1"/>
  <c r="K146" i="11" a="1"/>
  <c r="K146" i="11" s="1"/>
  <c r="T146" i="11" s="1"/>
  <c r="K147" i="11" a="1"/>
  <c r="K147" i="11" s="1"/>
  <c r="T147" i="11" s="1"/>
  <c r="K148" i="11" a="1"/>
  <c r="K148" i="11" s="1"/>
  <c r="T148" i="11" s="1"/>
  <c r="K149" i="11" a="1"/>
  <c r="K149" i="11" s="1"/>
  <c r="T149" i="11" s="1"/>
  <c r="K150" i="11" a="1"/>
  <c r="K150" i="11" s="1"/>
  <c r="T150" i="11" s="1"/>
  <c r="K151" i="11" a="1"/>
  <c r="K151" i="11" s="1"/>
  <c r="T151" i="11" s="1"/>
  <c r="K152" i="11" a="1"/>
  <c r="K152" i="11" s="1"/>
  <c r="T152" i="11" s="1"/>
  <c r="K153" i="11" a="1"/>
  <c r="K153" i="11" s="1"/>
  <c r="T153" i="11" s="1"/>
  <c r="K154" i="11" a="1"/>
  <c r="K154" i="11" s="1"/>
  <c r="T154" i="11" s="1"/>
  <c r="K155" i="11" a="1"/>
  <c r="K155" i="11" s="1"/>
  <c r="T155" i="11" s="1"/>
  <c r="K156" i="11" a="1"/>
  <c r="K156" i="11" s="1"/>
  <c r="T156" i="11" s="1"/>
  <c r="K157" i="11" a="1"/>
  <c r="K157" i="11" s="1"/>
  <c r="T157" i="11" s="1"/>
  <c r="K158" i="11" a="1"/>
  <c r="K158" i="11" s="1"/>
  <c r="T158" i="11" s="1"/>
  <c r="K159" i="11" a="1"/>
  <c r="K159" i="11" s="1"/>
  <c r="T159" i="11" s="1"/>
  <c r="K160" i="11" a="1"/>
  <c r="K160" i="11" s="1"/>
  <c r="T160" i="11" s="1"/>
  <c r="K161" i="11" a="1"/>
  <c r="K161" i="11" s="1"/>
  <c r="T161" i="11" s="1"/>
  <c r="K162" i="11" a="1"/>
  <c r="K162" i="11" s="1"/>
  <c r="T162" i="11" s="1"/>
  <c r="K163" i="11" a="1"/>
  <c r="K163" i="11" s="1"/>
  <c r="T163" i="11" s="1"/>
  <c r="K164" i="11" a="1"/>
  <c r="K164" i="11" s="1"/>
  <c r="T164" i="11" s="1"/>
  <c r="K165" i="11" a="1"/>
  <c r="K165" i="11" s="1"/>
  <c r="T165" i="11" s="1"/>
  <c r="K166" i="11" a="1"/>
  <c r="K166" i="11" s="1"/>
  <c r="T166" i="11" s="1"/>
  <c r="Y18" i="11"/>
  <c r="Y19" i="11"/>
  <c r="Y20" i="11"/>
  <c r="Y23" i="11"/>
  <c r="Y24" i="11"/>
  <c r="Y25" i="11"/>
  <c r="Y26" i="11"/>
  <c r="Y27" i="11"/>
  <c r="Y28" i="11"/>
  <c r="Y29" i="11"/>
  <c r="Y30" i="11"/>
  <c r="Y31" i="11"/>
  <c r="Y32" i="11"/>
  <c r="Y33" i="11"/>
  <c r="Y34" i="11"/>
  <c r="Y35" i="11"/>
  <c r="Y36" i="11"/>
  <c r="Y37" i="11"/>
  <c r="Y38" i="11"/>
  <c r="Y39" i="11"/>
  <c r="Y40" i="11"/>
  <c r="Y41" i="11"/>
  <c r="Y42" i="11"/>
  <c r="Y43" i="11"/>
  <c r="Y44" i="11"/>
  <c r="Z44" i="11" s="1"/>
  <c r="Y45" i="11"/>
  <c r="Y46" i="11"/>
  <c r="Y47" i="11"/>
  <c r="Z47" i="11" s="1"/>
  <c r="Y48" i="11"/>
  <c r="Y49" i="11"/>
  <c r="Z49" i="11" s="1"/>
  <c r="Y50" i="11"/>
  <c r="Y51" i="11"/>
  <c r="Y52" i="11"/>
  <c r="Y53" i="11"/>
  <c r="Y54" i="11"/>
  <c r="Z54" i="11" s="1"/>
  <c r="Y56" i="11"/>
  <c r="Y57" i="11"/>
  <c r="Y58" i="11"/>
  <c r="Y59" i="11"/>
  <c r="Y60" i="11"/>
  <c r="Y61" i="11"/>
  <c r="Y62" i="11"/>
  <c r="Y63" i="11"/>
  <c r="Y64" i="11"/>
  <c r="Y65" i="11"/>
  <c r="Y66" i="11"/>
  <c r="Z66" i="11" s="1"/>
  <c r="Y67" i="11"/>
  <c r="Y68" i="11"/>
  <c r="Y69" i="11"/>
  <c r="Y70" i="11"/>
  <c r="Z70" i="11" s="1"/>
  <c r="Y71" i="11"/>
  <c r="Y72" i="11"/>
  <c r="Y73" i="11"/>
  <c r="Y74" i="11"/>
  <c r="Y75" i="11"/>
  <c r="Y76" i="11"/>
  <c r="Y77" i="11"/>
  <c r="Y78" i="11"/>
  <c r="Y79" i="11"/>
  <c r="Y80" i="11"/>
  <c r="Z80" i="11" s="1"/>
  <c r="Y81" i="11"/>
  <c r="Y82" i="11"/>
  <c r="Y83" i="11"/>
  <c r="Y84" i="11"/>
  <c r="Y85" i="11"/>
  <c r="Y86" i="11"/>
  <c r="Y87" i="11"/>
  <c r="Y88" i="11"/>
  <c r="Y89" i="11"/>
  <c r="Y90" i="11"/>
  <c r="Z90" i="11" s="1"/>
  <c r="Y91" i="11"/>
  <c r="Y92" i="11"/>
  <c r="Y95" i="11"/>
  <c r="Z95" i="11" s="1"/>
  <c r="Y96" i="11"/>
  <c r="Y97" i="11"/>
  <c r="Z97" i="11" s="1"/>
  <c r="Y98" i="11"/>
  <c r="Y99" i="11"/>
  <c r="Y100" i="11"/>
  <c r="Y101" i="11"/>
  <c r="Y102" i="11"/>
  <c r="Y103" i="11"/>
  <c r="Y104" i="11"/>
  <c r="Y105" i="11"/>
  <c r="Y106" i="11"/>
  <c r="Y107" i="11"/>
  <c r="Y108" i="11"/>
  <c r="Y109" i="11"/>
  <c r="Y110" i="11"/>
  <c r="Y111" i="11"/>
  <c r="Y112" i="11"/>
  <c r="Y113" i="11"/>
  <c r="Y114" i="11"/>
  <c r="Z114" i="11" s="1"/>
  <c r="Y115" i="11"/>
  <c r="Y116" i="11"/>
  <c r="Y117" i="11"/>
  <c r="Y118" i="11"/>
  <c r="Z118" i="11" s="1"/>
  <c r="Y119" i="11"/>
  <c r="Y120" i="11"/>
  <c r="Y121" i="11"/>
  <c r="Y122" i="11"/>
  <c r="Y123" i="11"/>
  <c r="Y124" i="11"/>
  <c r="Y125" i="11"/>
  <c r="Y126" i="11"/>
  <c r="Y127" i="11"/>
  <c r="Y128" i="11"/>
  <c r="Y130" i="11"/>
  <c r="Z130" i="11" s="1"/>
  <c r="Y131" i="11"/>
  <c r="Y132" i="11"/>
  <c r="Y133" i="11"/>
  <c r="Y134" i="11"/>
  <c r="Y135" i="11"/>
  <c r="Y136" i="11"/>
  <c r="Y137" i="11"/>
  <c r="Y138" i="11"/>
  <c r="Y139" i="11"/>
  <c r="Y140" i="11"/>
  <c r="Y141" i="11"/>
  <c r="Y142" i="11"/>
  <c r="Y143" i="11"/>
  <c r="Y144" i="11"/>
  <c r="Y145" i="11"/>
  <c r="Z145" i="11" s="1"/>
  <c r="Y146" i="11"/>
  <c r="Y147" i="11"/>
  <c r="Y148" i="11"/>
  <c r="Y149" i="11"/>
  <c r="Y150" i="11"/>
  <c r="Y151" i="11"/>
  <c r="Y152" i="11"/>
  <c r="Y153" i="11"/>
  <c r="Y154" i="11"/>
  <c r="Y155" i="11"/>
  <c r="Y156" i="11"/>
  <c r="Y157" i="11"/>
  <c r="Y158" i="11"/>
  <c r="Y159" i="11"/>
  <c r="Y160" i="11"/>
  <c r="Y161" i="11"/>
  <c r="Y162" i="11"/>
  <c r="Y163" i="11"/>
  <c r="Y164" i="11"/>
  <c r="Z164" i="11" s="1"/>
  <c r="S18" i="11"/>
  <c r="AA18" i="11"/>
  <c r="S19" i="11"/>
  <c r="AA19" i="11"/>
  <c r="S20" i="11"/>
  <c r="AA20" i="11"/>
  <c r="S21" i="11"/>
  <c r="AA21" i="11"/>
  <c r="S22" i="11"/>
  <c r="AA22" i="11"/>
  <c r="S23" i="11"/>
  <c r="AA23" i="11"/>
  <c r="S24" i="11"/>
  <c r="AA24" i="11"/>
  <c r="S25" i="11"/>
  <c r="AA25" i="11"/>
  <c r="S26" i="11"/>
  <c r="AA26" i="11"/>
  <c r="S27" i="11"/>
  <c r="AA27" i="11"/>
  <c r="S28" i="11"/>
  <c r="U28" i="11"/>
  <c r="V28" i="11"/>
  <c r="AA28" i="11"/>
  <c r="S29" i="11"/>
  <c r="U29" i="11"/>
  <c r="V29" i="11"/>
  <c r="AA29" i="11"/>
  <c r="S30" i="11"/>
  <c r="U30" i="11"/>
  <c r="V30" i="11"/>
  <c r="AA30" i="11"/>
  <c r="S31" i="11"/>
  <c r="U31" i="11"/>
  <c r="V31" i="11"/>
  <c r="AA31" i="11"/>
  <c r="S32" i="11"/>
  <c r="U32" i="11"/>
  <c r="V32" i="11"/>
  <c r="AA32" i="11"/>
  <c r="S33" i="11"/>
  <c r="U33" i="11"/>
  <c r="V33" i="11"/>
  <c r="AA33" i="11"/>
  <c r="S34" i="11"/>
  <c r="U34" i="11"/>
  <c r="V34" i="11"/>
  <c r="AA34" i="11"/>
  <c r="S35" i="11"/>
  <c r="U35" i="11"/>
  <c r="V35" i="11"/>
  <c r="AA35" i="11"/>
  <c r="S36" i="11"/>
  <c r="U36" i="11"/>
  <c r="V36" i="11"/>
  <c r="AA36" i="11"/>
  <c r="S37" i="11"/>
  <c r="U37" i="11"/>
  <c r="V37" i="11"/>
  <c r="AA37" i="11"/>
  <c r="S38" i="11"/>
  <c r="U38" i="11"/>
  <c r="V38" i="11"/>
  <c r="AA38" i="11"/>
  <c r="S39" i="11"/>
  <c r="U39" i="11"/>
  <c r="V39" i="11"/>
  <c r="AA39" i="11"/>
  <c r="S40" i="11"/>
  <c r="U40" i="11"/>
  <c r="V40" i="11"/>
  <c r="AA40" i="11"/>
  <c r="S41" i="11"/>
  <c r="U41" i="11"/>
  <c r="V41" i="11"/>
  <c r="AA41" i="11"/>
  <c r="S42" i="11"/>
  <c r="U42" i="11"/>
  <c r="V42" i="11"/>
  <c r="AA42" i="11"/>
  <c r="S43" i="11"/>
  <c r="U43" i="11"/>
  <c r="V43" i="11"/>
  <c r="AA43" i="11"/>
  <c r="S44" i="11"/>
  <c r="U44" i="11"/>
  <c r="V44" i="11"/>
  <c r="AA44" i="11"/>
  <c r="S45" i="11"/>
  <c r="U45" i="11"/>
  <c r="V45" i="11"/>
  <c r="AA45" i="11"/>
  <c r="S46" i="11"/>
  <c r="U46" i="11"/>
  <c r="V46" i="11"/>
  <c r="AA46" i="11"/>
  <c r="S47" i="11"/>
  <c r="U47" i="11"/>
  <c r="V47" i="11"/>
  <c r="AA47" i="11"/>
  <c r="S48" i="11"/>
  <c r="U48" i="11"/>
  <c r="V48" i="11"/>
  <c r="AA48" i="11"/>
  <c r="S49" i="11"/>
  <c r="U49" i="11"/>
  <c r="V49" i="11"/>
  <c r="AA49" i="11"/>
  <c r="S50" i="11"/>
  <c r="U50" i="11"/>
  <c r="V50" i="11"/>
  <c r="AA50" i="11"/>
  <c r="S51" i="11"/>
  <c r="U51" i="11"/>
  <c r="V51" i="11"/>
  <c r="AA51" i="11"/>
  <c r="S52" i="11"/>
  <c r="U52" i="11"/>
  <c r="V52" i="11"/>
  <c r="AA52" i="11"/>
  <c r="S53" i="11"/>
  <c r="U53" i="11"/>
  <c r="V53" i="11"/>
  <c r="AA53" i="11"/>
  <c r="S54" i="11"/>
  <c r="U54" i="11"/>
  <c r="V54" i="11"/>
  <c r="AA54" i="11"/>
  <c r="S55" i="11"/>
  <c r="U55" i="11"/>
  <c r="V55" i="11"/>
  <c r="AA55" i="11"/>
  <c r="S56" i="11"/>
  <c r="U56" i="11"/>
  <c r="V56" i="11"/>
  <c r="AA56" i="11"/>
  <c r="S57" i="11"/>
  <c r="U57" i="11"/>
  <c r="V57" i="11"/>
  <c r="AA57" i="11"/>
  <c r="S58" i="11"/>
  <c r="U58" i="11"/>
  <c r="V58" i="11"/>
  <c r="AA58" i="11"/>
  <c r="S59" i="11"/>
  <c r="U59" i="11"/>
  <c r="V59" i="11"/>
  <c r="AA59" i="11"/>
  <c r="S60" i="11"/>
  <c r="U60" i="11"/>
  <c r="V60" i="11"/>
  <c r="AA60" i="11"/>
  <c r="S61" i="11"/>
  <c r="U61" i="11"/>
  <c r="V61" i="11"/>
  <c r="AA61" i="11"/>
  <c r="S62" i="11"/>
  <c r="U62" i="11"/>
  <c r="V62" i="11"/>
  <c r="AA62" i="11"/>
  <c r="S63" i="11"/>
  <c r="U63" i="11"/>
  <c r="V63" i="11"/>
  <c r="AA63" i="11"/>
  <c r="S64" i="11"/>
  <c r="U64" i="11"/>
  <c r="V64" i="11"/>
  <c r="AA64" i="11"/>
  <c r="S65" i="11"/>
  <c r="U65" i="11"/>
  <c r="V65" i="11"/>
  <c r="AA65" i="11"/>
  <c r="S66" i="11"/>
  <c r="U66" i="11"/>
  <c r="V66" i="11"/>
  <c r="AA66" i="11"/>
  <c r="S67" i="11"/>
  <c r="U67" i="11"/>
  <c r="V67" i="11"/>
  <c r="AA67" i="11"/>
  <c r="S68" i="11"/>
  <c r="U68" i="11"/>
  <c r="V68" i="11"/>
  <c r="AA68" i="11"/>
  <c r="S69" i="11"/>
  <c r="U69" i="11"/>
  <c r="V69" i="11"/>
  <c r="AA69" i="11"/>
  <c r="S70" i="11"/>
  <c r="U70" i="11"/>
  <c r="V70" i="11"/>
  <c r="AA70" i="11"/>
  <c r="S71" i="11"/>
  <c r="U71" i="11"/>
  <c r="V71" i="11"/>
  <c r="AA71" i="11"/>
  <c r="S72" i="11"/>
  <c r="U72" i="11"/>
  <c r="V72" i="11"/>
  <c r="AA72" i="11"/>
  <c r="S73" i="11"/>
  <c r="U73" i="11"/>
  <c r="V73" i="11"/>
  <c r="AA73" i="11"/>
  <c r="S74" i="11"/>
  <c r="U74" i="11"/>
  <c r="V74" i="11"/>
  <c r="AA74" i="11"/>
  <c r="S75" i="11"/>
  <c r="U75" i="11"/>
  <c r="V75" i="11"/>
  <c r="AA75" i="11"/>
  <c r="S76" i="11"/>
  <c r="U76" i="11"/>
  <c r="V76" i="11"/>
  <c r="AA76" i="11"/>
  <c r="S77" i="11"/>
  <c r="U77" i="11"/>
  <c r="V77" i="11"/>
  <c r="AA77" i="11"/>
  <c r="S78" i="11"/>
  <c r="U78" i="11"/>
  <c r="V78" i="11"/>
  <c r="AA78" i="11"/>
  <c r="S79" i="11"/>
  <c r="U79" i="11"/>
  <c r="V79" i="11"/>
  <c r="AA79" i="11"/>
  <c r="S80" i="11"/>
  <c r="U80" i="11"/>
  <c r="V80" i="11"/>
  <c r="AA80" i="11"/>
  <c r="S81" i="11"/>
  <c r="U81" i="11"/>
  <c r="V81" i="11"/>
  <c r="AA81" i="11"/>
  <c r="S82" i="11"/>
  <c r="U82" i="11"/>
  <c r="V82" i="11"/>
  <c r="AA82" i="11"/>
  <c r="S83" i="11"/>
  <c r="U83" i="11"/>
  <c r="V83" i="11"/>
  <c r="AA83" i="11"/>
  <c r="S84" i="11"/>
  <c r="U84" i="11"/>
  <c r="V84" i="11"/>
  <c r="AA84" i="11"/>
  <c r="S85" i="11"/>
  <c r="U85" i="11"/>
  <c r="V85" i="11"/>
  <c r="AA85" i="11"/>
  <c r="S86" i="11"/>
  <c r="U86" i="11"/>
  <c r="V86" i="11"/>
  <c r="AA86" i="11"/>
  <c r="S87" i="11"/>
  <c r="U87" i="11"/>
  <c r="V87" i="11"/>
  <c r="AA87" i="11"/>
  <c r="S88" i="11"/>
  <c r="U88" i="11"/>
  <c r="V88" i="11"/>
  <c r="AA88" i="11"/>
  <c r="S89" i="11"/>
  <c r="U89" i="11"/>
  <c r="V89" i="11"/>
  <c r="AA89" i="11"/>
  <c r="S90" i="11"/>
  <c r="U90" i="11"/>
  <c r="V90" i="11"/>
  <c r="AA90" i="11"/>
  <c r="S91" i="11"/>
  <c r="U91" i="11"/>
  <c r="V91" i="11"/>
  <c r="AA91" i="11"/>
  <c r="S92" i="11"/>
  <c r="U92" i="11"/>
  <c r="V92" i="11"/>
  <c r="AA92" i="11"/>
  <c r="S93" i="11"/>
  <c r="U93" i="11"/>
  <c r="V93" i="11"/>
  <c r="AA93" i="11"/>
  <c r="S94" i="11"/>
  <c r="U94" i="11"/>
  <c r="V94" i="11"/>
  <c r="AA94" i="11"/>
  <c r="S95" i="11"/>
  <c r="U95" i="11"/>
  <c r="V95" i="11"/>
  <c r="AA95" i="11"/>
  <c r="S96" i="11"/>
  <c r="U96" i="11"/>
  <c r="V96" i="11"/>
  <c r="AA96" i="11"/>
  <c r="S97" i="11"/>
  <c r="U97" i="11"/>
  <c r="V97" i="11"/>
  <c r="AA97" i="11"/>
  <c r="S98" i="11"/>
  <c r="U98" i="11"/>
  <c r="V98" i="11"/>
  <c r="AA98" i="11"/>
  <c r="S99" i="11"/>
  <c r="U99" i="11"/>
  <c r="V99" i="11"/>
  <c r="AA99" i="11"/>
  <c r="S100" i="11"/>
  <c r="U100" i="11"/>
  <c r="V100" i="11"/>
  <c r="AA100" i="11"/>
  <c r="S101" i="11"/>
  <c r="U101" i="11"/>
  <c r="V101" i="11"/>
  <c r="AA101" i="11"/>
  <c r="S102" i="11"/>
  <c r="U102" i="11"/>
  <c r="V102" i="11"/>
  <c r="AA102" i="11"/>
  <c r="S103" i="11"/>
  <c r="U103" i="11"/>
  <c r="V103" i="11"/>
  <c r="AA103" i="11"/>
  <c r="S104" i="11"/>
  <c r="U104" i="11"/>
  <c r="V104" i="11"/>
  <c r="AA104" i="11"/>
  <c r="S105" i="11"/>
  <c r="U105" i="11"/>
  <c r="V105" i="11"/>
  <c r="AA105" i="11"/>
  <c r="S106" i="11"/>
  <c r="U106" i="11"/>
  <c r="V106" i="11"/>
  <c r="AA106" i="11"/>
  <c r="S107" i="11"/>
  <c r="U107" i="11"/>
  <c r="V107" i="11"/>
  <c r="AA107" i="11"/>
  <c r="S108" i="11"/>
  <c r="U108" i="11"/>
  <c r="V108" i="11"/>
  <c r="AA108" i="11"/>
  <c r="S109" i="11"/>
  <c r="U109" i="11"/>
  <c r="V109" i="11"/>
  <c r="AA109" i="11"/>
  <c r="S110" i="11"/>
  <c r="U110" i="11"/>
  <c r="V110" i="11"/>
  <c r="AA110" i="11"/>
  <c r="S111" i="11"/>
  <c r="U111" i="11"/>
  <c r="V111" i="11"/>
  <c r="AA111" i="11"/>
  <c r="S112" i="11"/>
  <c r="U112" i="11"/>
  <c r="V112" i="11"/>
  <c r="AA112" i="11"/>
  <c r="S113" i="11"/>
  <c r="U113" i="11"/>
  <c r="V113" i="11"/>
  <c r="AA113" i="11"/>
  <c r="S114" i="11"/>
  <c r="U114" i="11"/>
  <c r="V114" i="11"/>
  <c r="AA114" i="11"/>
  <c r="S115" i="11"/>
  <c r="U115" i="11"/>
  <c r="V115" i="11"/>
  <c r="AA115" i="11"/>
  <c r="S116" i="11"/>
  <c r="U116" i="11"/>
  <c r="V116" i="11"/>
  <c r="AA116" i="11"/>
  <c r="S117" i="11"/>
  <c r="U117" i="11"/>
  <c r="V117" i="11"/>
  <c r="AA117" i="11"/>
  <c r="S118" i="11"/>
  <c r="U118" i="11"/>
  <c r="V118" i="11"/>
  <c r="AA118" i="11"/>
  <c r="S119" i="11"/>
  <c r="U119" i="11"/>
  <c r="V119" i="11"/>
  <c r="AA119" i="11"/>
  <c r="S120" i="11"/>
  <c r="U120" i="11"/>
  <c r="V120" i="11"/>
  <c r="AA120" i="11"/>
  <c r="S121" i="11"/>
  <c r="U121" i="11"/>
  <c r="V121" i="11"/>
  <c r="AA121" i="11"/>
  <c r="S122" i="11"/>
  <c r="U122" i="11"/>
  <c r="V122" i="11"/>
  <c r="AA122" i="11"/>
  <c r="S123" i="11"/>
  <c r="U123" i="11"/>
  <c r="V123" i="11"/>
  <c r="AA123" i="11"/>
  <c r="S124" i="11"/>
  <c r="U124" i="11"/>
  <c r="V124" i="11"/>
  <c r="AA124" i="11"/>
  <c r="S125" i="11"/>
  <c r="U125" i="11"/>
  <c r="V125" i="11"/>
  <c r="AA125" i="11"/>
  <c r="S126" i="11"/>
  <c r="U126" i="11"/>
  <c r="V126" i="11"/>
  <c r="AA126" i="11"/>
  <c r="S127" i="11"/>
  <c r="U127" i="11"/>
  <c r="V127" i="11"/>
  <c r="AA127" i="11"/>
  <c r="S128" i="11"/>
  <c r="U128" i="11"/>
  <c r="V128" i="11"/>
  <c r="AA128" i="11"/>
  <c r="S129" i="11"/>
  <c r="U129" i="11"/>
  <c r="V129" i="11"/>
  <c r="AA129" i="11"/>
  <c r="S130" i="11"/>
  <c r="U130" i="11"/>
  <c r="V130" i="11"/>
  <c r="AA130" i="11"/>
  <c r="S131" i="11"/>
  <c r="U131" i="11"/>
  <c r="V131" i="11"/>
  <c r="AA131" i="11"/>
  <c r="S132" i="11"/>
  <c r="U132" i="11"/>
  <c r="V132" i="11"/>
  <c r="AA132" i="11"/>
  <c r="S133" i="11"/>
  <c r="U133" i="11"/>
  <c r="V133" i="11"/>
  <c r="AA133" i="11"/>
  <c r="S134" i="11"/>
  <c r="U134" i="11"/>
  <c r="V134" i="11"/>
  <c r="AA134" i="11"/>
  <c r="S135" i="11"/>
  <c r="U135" i="11"/>
  <c r="V135" i="11"/>
  <c r="AA135" i="11"/>
  <c r="S136" i="11"/>
  <c r="U136" i="11"/>
  <c r="V136" i="11"/>
  <c r="AA136" i="11"/>
  <c r="S137" i="11"/>
  <c r="U137" i="11"/>
  <c r="V137" i="11"/>
  <c r="AA137" i="11"/>
  <c r="S138" i="11"/>
  <c r="U138" i="11"/>
  <c r="V138" i="11"/>
  <c r="AA138" i="11"/>
  <c r="S139" i="11"/>
  <c r="U139" i="11"/>
  <c r="V139" i="11"/>
  <c r="AA139" i="11"/>
  <c r="S140" i="11"/>
  <c r="U140" i="11"/>
  <c r="V140" i="11"/>
  <c r="AA140" i="11"/>
  <c r="S141" i="11"/>
  <c r="U141" i="11"/>
  <c r="V141" i="11"/>
  <c r="AA141" i="11"/>
  <c r="S142" i="11"/>
  <c r="U142" i="11"/>
  <c r="V142" i="11"/>
  <c r="AA142" i="11"/>
  <c r="S143" i="11"/>
  <c r="U143" i="11"/>
  <c r="V143" i="11"/>
  <c r="AA143" i="11"/>
  <c r="S144" i="11"/>
  <c r="U144" i="11"/>
  <c r="V144" i="11"/>
  <c r="AA144" i="11"/>
  <c r="S145" i="11"/>
  <c r="U145" i="11"/>
  <c r="V145" i="11"/>
  <c r="AA145" i="11"/>
  <c r="S146" i="11"/>
  <c r="U146" i="11"/>
  <c r="V146" i="11"/>
  <c r="AA146" i="11"/>
  <c r="S147" i="11"/>
  <c r="U147" i="11"/>
  <c r="V147" i="11"/>
  <c r="AA147" i="11"/>
  <c r="S148" i="11"/>
  <c r="U148" i="11"/>
  <c r="V148" i="11"/>
  <c r="AA148" i="11"/>
  <c r="S149" i="11"/>
  <c r="U149" i="11"/>
  <c r="V149" i="11"/>
  <c r="AA149" i="11"/>
  <c r="S150" i="11"/>
  <c r="U150" i="11"/>
  <c r="V150" i="11"/>
  <c r="AA150" i="11"/>
  <c r="S151" i="11"/>
  <c r="U151" i="11"/>
  <c r="V151" i="11"/>
  <c r="AA151" i="11"/>
  <c r="S152" i="11"/>
  <c r="U152" i="11"/>
  <c r="V152" i="11"/>
  <c r="AA152" i="11"/>
  <c r="S153" i="11"/>
  <c r="U153" i="11"/>
  <c r="V153" i="11"/>
  <c r="AA153" i="11"/>
  <c r="S154" i="11"/>
  <c r="U154" i="11"/>
  <c r="V154" i="11"/>
  <c r="AA154" i="11"/>
  <c r="S155" i="11"/>
  <c r="U155" i="11"/>
  <c r="V155" i="11"/>
  <c r="AA155" i="11"/>
  <c r="S156" i="11"/>
  <c r="U156" i="11"/>
  <c r="V156" i="11"/>
  <c r="AA156" i="11"/>
  <c r="S157" i="11"/>
  <c r="U157" i="11"/>
  <c r="V157" i="11"/>
  <c r="AA157" i="11"/>
  <c r="S158" i="11"/>
  <c r="U158" i="11"/>
  <c r="V158" i="11"/>
  <c r="AA158" i="11"/>
  <c r="S159" i="11"/>
  <c r="U159" i="11"/>
  <c r="V159" i="11"/>
  <c r="AA159" i="11"/>
  <c r="S160" i="11"/>
  <c r="U160" i="11"/>
  <c r="V160" i="11"/>
  <c r="AA160" i="11"/>
  <c r="S161" i="11"/>
  <c r="U161" i="11"/>
  <c r="V161" i="11"/>
  <c r="AA161" i="11"/>
  <c r="S162" i="11"/>
  <c r="U162" i="11"/>
  <c r="V162" i="11"/>
  <c r="AA162" i="11"/>
  <c r="S163" i="11"/>
  <c r="U163" i="11"/>
  <c r="V163" i="11"/>
  <c r="AA163" i="11"/>
  <c r="S164" i="11"/>
  <c r="U164" i="11"/>
  <c r="V164" i="11"/>
  <c r="AA164" i="11"/>
  <c r="S165" i="11"/>
  <c r="U165" i="11"/>
  <c r="V165" i="11"/>
  <c r="AA165" i="11"/>
  <c r="S166" i="11"/>
  <c r="U166" i="11"/>
  <c r="V166" i="11"/>
  <c r="AA166" i="11"/>
  <c r="AA17" i="11"/>
  <c r="Y17" i="11" l="1"/>
  <c r="T17" i="11"/>
  <c r="Z165" i="11"/>
  <c r="Z153" i="11"/>
  <c r="Z141" i="11"/>
  <c r="Z129" i="11"/>
  <c r="Z117" i="11"/>
  <c r="Z105" i="11"/>
  <c r="Z93" i="11"/>
  <c r="Z81" i="11"/>
  <c r="Z69" i="11"/>
  <c r="Z57" i="11"/>
  <c r="Z45" i="11"/>
  <c r="Z33" i="11"/>
  <c r="Z152" i="11"/>
  <c r="Z140" i="11"/>
  <c r="Z128" i="11"/>
  <c r="Z116" i="11"/>
  <c r="Z104" i="11"/>
  <c r="Z92" i="11"/>
  <c r="Z68" i="11"/>
  <c r="Z56" i="11"/>
  <c r="Z32" i="11"/>
  <c r="Z18" i="11"/>
  <c r="Z161" i="11"/>
  <c r="Z149" i="11"/>
  <c r="Z137" i="11"/>
  <c r="Z125" i="11"/>
  <c r="Z113" i="11"/>
  <c r="Z101" i="11"/>
  <c r="Z89" i="11"/>
  <c r="Z77" i="11"/>
  <c r="Z65" i="11"/>
  <c r="Z53" i="11"/>
  <c r="Z41" i="11"/>
  <c r="Z29" i="11"/>
  <c r="Z155" i="11"/>
  <c r="Z143" i="11"/>
  <c r="Z131" i="11"/>
  <c r="Z119" i="11"/>
  <c r="Z107" i="11"/>
  <c r="Z83" i="11"/>
  <c r="Z71" i="11"/>
  <c r="Z59" i="11"/>
  <c r="Z35" i="11"/>
  <c r="Z166" i="11"/>
  <c r="Z154" i="11"/>
  <c r="Z142" i="11"/>
  <c r="Z106" i="11"/>
  <c r="Z94" i="11"/>
  <c r="Z82" i="11"/>
  <c r="Z58" i="11"/>
  <c r="Z46" i="11"/>
  <c r="Z34" i="11"/>
  <c r="Z163" i="11"/>
  <c r="Z151" i="11"/>
  <c r="Z139" i="11"/>
  <c r="Z127" i="11"/>
  <c r="Z115" i="11"/>
  <c r="Z103" i="11"/>
  <c r="Z91" i="11"/>
  <c r="Z79" i="11"/>
  <c r="Z67" i="11"/>
  <c r="Z55" i="11"/>
  <c r="Z43" i="11"/>
  <c r="Z31" i="11"/>
  <c r="Z162" i="11"/>
  <c r="Z150" i="11"/>
  <c r="Z138" i="11"/>
  <c r="Z126" i="11"/>
  <c r="Z102" i="11"/>
  <c r="Z78" i="11"/>
  <c r="Z42" i="11"/>
  <c r="Z30" i="11"/>
  <c r="Z148" i="11"/>
  <c r="Z136" i="11"/>
  <c r="Z124" i="11"/>
  <c r="Z112" i="11"/>
  <c r="Z88" i="11"/>
  <c r="Z76" i="11"/>
  <c r="Z64" i="11"/>
  <c r="Z52" i="11"/>
  <c r="Z40" i="11"/>
  <c r="Z147" i="11"/>
  <c r="Z111" i="11"/>
  <c r="Z99" i="11"/>
  <c r="Z75" i="11"/>
  <c r="Z51" i="11"/>
  <c r="Z39" i="11"/>
  <c r="Z158" i="11"/>
  <c r="Z146" i="11"/>
  <c r="Z134" i="11"/>
  <c r="Z122" i="11"/>
  <c r="Z110" i="11"/>
  <c r="Z98" i="11"/>
  <c r="Z86" i="11"/>
  <c r="Z74" i="11"/>
  <c r="Z62" i="11"/>
  <c r="Z50" i="11"/>
  <c r="Z38" i="11"/>
  <c r="Z160" i="11"/>
  <c r="Z100" i="11"/>
  <c r="Z135" i="11"/>
  <c r="Z87" i="11"/>
  <c r="Z157" i="11"/>
  <c r="Z133" i="11"/>
  <c r="Z121" i="11"/>
  <c r="Z109" i="11"/>
  <c r="Z85" i="11"/>
  <c r="Z73" i="11"/>
  <c r="Z61" i="11"/>
  <c r="Z37" i="11"/>
  <c r="Z28" i="11"/>
  <c r="Z159" i="11"/>
  <c r="Z123" i="11"/>
  <c r="Z63" i="11"/>
  <c r="Z156" i="11"/>
  <c r="Z144" i="11"/>
  <c r="Z132" i="11"/>
  <c r="Z120" i="11"/>
  <c r="Z108" i="11"/>
  <c r="Z96" i="11"/>
  <c r="Z84" i="11"/>
  <c r="Z72" i="11"/>
  <c r="Z60" i="11"/>
  <c r="Z48" i="11"/>
  <c r="Z36" i="11"/>
  <c r="Z22" i="11"/>
  <c r="Z21" i="11"/>
  <c r="Z27" i="11"/>
  <c r="Z25" i="11"/>
  <c r="Z23" i="11"/>
  <c r="U22" i="11"/>
  <c r="V22" i="11" s="1"/>
  <c r="U19" i="11"/>
  <c r="V19" i="11" s="1"/>
  <c r="Z19" i="11"/>
  <c r="Z24" i="11"/>
  <c r="U24" i="11"/>
  <c r="V24" i="11" s="1"/>
  <c r="U20" i="11"/>
  <c r="V20" i="11" s="1"/>
  <c r="Z20" i="11"/>
  <c r="U26" i="11"/>
  <c r="V26" i="11" s="1"/>
  <c r="Z26" i="11"/>
  <c r="U27" i="11"/>
  <c r="V27" i="11" s="1"/>
  <c r="U25" i="11"/>
  <c r="V25" i="11" s="1"/>
  <c r="U23" i="11"/>
  <c r="V23" i="11" s="1"/>
  <c r="U18" i="11"/>
  <c r="V18" i="11" s="1"/>
  <c r="U21" i="11"/>
  <c r="V21" i="11" s="1"/>
  <c r="W167" i="11" l="1"/>
  <c r="Z4" i="11" s="1"/>
  <c r="AB17" i="11"/>
  <c r="AB18" i="11"/>
  <c r="AB19" i="11"/>
  <c r="AB20" i="11"/>
  <c r="AB21" i="11"/>
  <c r="AB22" i="11"/>
  <c r="AB23" i="11"/>
  <c r="AB24" i="11"/>
  <c r="AB25" i="11"/>
  <c r="AB26" i="11"/>
  <c r="AB27" i="11"/>
  <c r="AB28" i="11"/>
  <c r="AB29" i="11"/>
  <c r="AB30" i="11"/>
  <c r="AB31" i="11"/>
  <c r="AB32" i="11"/>
  <c r="AB33" i="11"/>
  <c r="AB34" i="11"/>
  <c r="AB35" i="11"/>
  <c r="AB36" i="11"/>
  <c r="AB37" i="11"/>
  <c r="AB38" i="11"/>
  <c r="AB39" i="11"/>
  <c r="AB40" i="11"/>
  <c r="AB41" i="11"/>
  <c r="AB42" i="11"/>
  <c r="AB43" i="11"/>
  <c r="AB44" i="11"/>
  <c r="AB45" i="11"/>
  <c r="AB46" i="11"/>
  <c r="AB47" i="11"/>
  <c r="AB48" i="11"/>
  <c r="AB49" i="11"/>
  <c r="AB50" i="11"/>
  <c r="AB51" i="11"/>
  <c r="AB52" i="11"/>
  <c r="AB53" i="11"/>
  <c r="AB54" i="11"/>
  <c r="AB55" i="11"/>
  <c r="AB56" i="11"/>
  <c r="AB57" i="11"/>
  <c r="AB58" i="11"/>
  <c r="AB59" i="11"/>
  <c r="AB60" i="11"/>
  <c r="AB61" i="11"/>
  <c r="AB62" i="11"/>
  <c r="AB63" i="11"/>
  <c r="AB64" i="11"/>
  <c r="AB65" i="11"/>
  <c r="AB66" i="11"/>
  <c r="AB67" i="11"/>
  <c r="AB68" i="11"/>
  <c r="AB69" i="11"/>
  <c r="AB70" i="11"/>
  <c r="AB71" i="11"/>
  <c r="AB72" i="11"/>
  <c r="AB73" i="11"/>
  <c r="AB74" i="11"/>
  <c r="AB75" i="11"/>
  <c r="AB76" i="11"/>
  <c r="AB77" i="11"/>
  <c r="AB78" i="11"/>
  <c r="AB79" i="11"/>
  <c r="AB80" i="11"/>
  <c r="AB81" i="11"/>
  <c r="AB82" i="11"/>
  <c r="AB83" i="11"/>
  <c r="AB84" i="11"/>
  <c r="AB85" i="11"/>
  <c r="AB86" i="11"/>
  <c r="AB87" i="11"/>
  <c r="AB88" i="11"/>
  <c r="AB89" i="11"/>
  <c r="AB90" i="11"/>
  <c r="AB91" i="11"/>
  <c r="AB92" i="11"/>
  <c r="AB93" i="11"/>
  <c r="AB94" i="11"/>
  <c r="AB95" i="11"/>
  <c r="AB96" i="11"/>
  <c r="AB97" i="11"/>
  <c r="AB98" i="11"/>
  <c r="AB99" i="11"/>
  <c r="AB100" i="11"/>
  <c r="AB101" i="11"/>
  <c r="AB102" i="11"/>
  <c r="AB103" i="11"/>
  <c r="AB104" i="11"/>
  <c r="AB105" i="11"/>
  <c r="AB106" i="11"/>
  <c r="AB107" i="11"/>
  <c r="AB108" i="11"/>
  <c r="AB109" i="11"/>
  <c r="AB110" i="11"/>
  <c r="AB111" i="11"/>
  <c r="AB112" i="11"/>
  <c r="AB113" i="11"/>
  <c r="AB114" i="11"/>
  <c r="AB115" i="11"/>
  <c r="AB116" i="11"/>
  <c r="AB117" i="11"/>
  <c r="AB118" i="11"/>
  <c r="AB119" i="11"/>
  <c r="AB120" i="11"/>
  <c r="AB121" i="11"/>
  <c r="AB122" i="11"/>
  <c r="AB123" i="11"/>
  <c r="AB124" i="11"/>
  <c r="AB125" i="11"/>
  <c r="AB126" i="11"/>
  <c r="AB127" i="11"/>
  <c r="AB128" i="11"/>
  <c r="AB129" i="11"/>
  <c r="AB130" i="11"/>
  <c r="AB131" i="11"/>
  <c r="AB132" i="11"/>
  <c r="AB133" i="11"/>
  <c r="AB134" i="11"/>
  <c r="AB135" i="11"/>
  <c r="AB136" i="11"/>
  <c r="AB137" i="11"/>
  <c r="AB138" i="11"/>
  <c r="AB139" i="11"/>
  <c r="AB140" i="11"/>
  <c r="AB141" i="11"/>
  <c r="AB142" i="11"/>
  <c r="AB143" i="11"/>
  <c r="AB144" i="11"/>
  <c r="AB145" i="11"/>
  <c r="AB146" i="11"/>
  <c r="AB147" i="11"/>
  <c r="AB148" i="11"/>
  <c r="AB149" i="11"/>
  <c r="AB150" i="11"/>
  <c r="AB151" i="11"/>
  <c r="AB152" i="11"/>
  <c r="AB153" i="11"/>
  <c r="AB154" i="11"/>
  <c r="AB155" i="11"/>
  <c r="AB156" i="11"/>
  <c r="AB157" i="11"/>
  <c r="AB158" i="11"/>
  <c r="AB159" i="11"/>
  <c r="AB160" i="11"/>
  <c r="AB161" i="11"/>
  <c r="AB162" i="11"/>
  <c r="AB163" i="11"/>
  <c r="AB164" i="11"/>
  <c r="AB165" i="11"/>
  <c r="AB166" i="11"/>
  <c r="Z17" i="11" l="1"/>
  <c r="U17" i="11" l="1"/>
  <c r="V17" i="11" s="1"/>
  <c r="G167" i="11"/>
  <c r="Z7" i="11" s="1"/>
  <c r="X167" i="11" l="1"/>
  <c r="Z3" i="11" s="1"/>
  <c r="Z167" i="11" l="1"/>
  <c r="Z5" i="11" s="1"/>
  <c r="Y167" i="11"/>
  <c r="AA167" i="11" l="1"/>
  <c r="C12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Ember Murphy</author>
  </authors>
  <commentList>
    <comment ref="O16" authorId="0" shapeId="0" xr:uid="{24893557-5532-42B2-ACFC-B5BCAE5C4400}">
      <text>
        <r>
          <rPr>
            <sz val="9"/>
            <color indexed="81"/>
            <rFont val="Tahoma"/>
            <family val="2"/>
          </rPr>
          <t xml:space="preserve">If Return is not 3.5" or 6.0", see Ryan to adjust width formula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<sst xmlns="http://schemas.openxmlformats.org/spreadsheetml/2006/main" count="74" uniqueCount="69">
  <si>
    <t>Workroom:</t>
  </si>
  <si>
    <t>Customer Name:</t>
  </si>
  <si>
    <t>Job Name:</t>
  </si>
  <si>
    <t>Job Number:</t>
  </si>
  <si>
    <t>Date of Order:</t>
  </si>
  <si>
    <t>Projected Completion:</t>
  </si>
  <si>
    <t>Purchase Order:</t>
  </si>
  <si>
    <t>Unit</t>
  </si>
  <si>
    <t>Tag</t>
  </si>
  <si>
    <t>Spec #</t>
  </si>
  <si>
    <t>Qty</t>
  </si>
  <si>
    <t>Stack</t>
  </si>
  <si>
    <t>Production Phase:</t>
  </si>
  <si>
    <t>Railroaded</t>
  </si>
  <si>
    <t>Pinchpleat Drapery Order</t>
  </si>
  <si>
    <t>Master</t>
  </si>
  <si>
    <t>Overlap Master</t>
  </si>
  <si>
    <t>Hems</t>
  </si>
  <si>
    <t>Stiffener</t>
  </si>
  <si>
    <t>Total Price</t>
  </si>
  <si>
    <t>Lining Yardage:</t>
  </si>
  <si>
    <t>Line No.</t>
  </si>
  <si>
    <t>Fabric Name</t>
  </si>
  <si>
    <t>Color</t>
  </si>
  <si>
    <t>Pr/Pn</t>
  </si>
  <si>
    <t>Lined</t>
  </si>
  <si>
    <t># of Widths</t>
  </si>
  <si>
    <t>Rod Width</t>
  </si>
  <si>
    <t>Finished Width</t>
  </si>
  <si>
    <t>Finish Length</t>
  </si>
  <si>
    <t>%  Fullness</t>
  </si>
  <si>
    <t>Fabric Width</t>
  </si>
  <si>
    <t>Fabric Repeat</t>
  </si>
  <si>
    <t>Fabric Cut Length</t>
  </si>
  <si>
    <t>Total Widths</t>
  </si>
  <si>
    <t>Yards Per</t>
  </si>
  <si>
    <t>Total Yards</t>
  </si>
  <si>
    <t>Price per Width</t>
  </si>
  <si>
    <t>Price per unit</t>
  </si>
  <si>
    <t>Lining</t>
  </si>
  <si>
    <t>Total</t>
  </si>
  <si>
    <t>Grand Total</t>
  </si>
  <si>
    <t>Lining Required:</t>
  </si>
  <si>
    <t>Lining Detail:</t>
  </si>
  <si>
    <t>BMX Job#:</t>
  </si>
  <si>
    <t>PRINT</t>
  </si>
  <si>
    <t>Billable Widths</t>
  </si>
  <si>
    <t>AVG Cost per Width</t>
  </si>
  <si>
    <t>Unit Qty:</t>
  </si>
  <si>
    <t>Total Job Cost</t>
  </si>
  <si>
    <t>Returns Inches</t>
  </si>
  <si>
    <t>SPECIAL INSTRUCTIONS</t>
  </si>
  <si>
    <t>Yes</t>
  </si>
  <si>
    <t>Ferncrest</t>
  </si>
  <si>
    <t>San-Del Designs PH12</t>
  </si>
  <si>
    <t>San-Del Designs</t>
  </si>
  <si>
    <t>25-613</t>
  </si>
  <si>
    <t>RWP2064</t>
  </si>
  <si>
    <t>Culp Worth White</t>
  </si>
  <si>
    <t>No</t>
  </si>
  <si>
    <t>Standard Baton Draw</t>
  </si>
  <si>
    <t>1.5" Side / 4" Bottom</t>
  </si>
  <si>
    <t>Large / Top Grommet</t>
  </si>
  <si>
    <t>PR</t>
  </si>
  <si>
    <t>SPLIT</t>
  </si>
  <si>
    <t>YES</t>
  </si>
  <si>
    <t>Culp Worth</t>
  </si>
  <si>
    <t>White</t>
  </si>
  <si>
    <t>PO30063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</si>
</sst>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15" x14ac:knownFonts="1">
    <font>
      <sz val="11"/>
      <color theme="1"/>
      <name val="Calibri"/>
      <family val="2"/>
    </font>
    <font>
      <sz val="11"/>
      <name val="Garamond"/>
      <family val="1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0"/>
      <name val="Calibri"/>
      <family val="2"/>
      <scheme val="minor"/>
    </font>
    <font>
      <b/>
      <sz val="18"/>
      <name val="Calibri"/>
      <family val="2"/>
    </font>
    <font>
      <b/>
      <sz val="11"/>
      <color theme="1"/>
      <name val="Calibri"/>
      <family val="2"/>
    </font>
    <font>
      <sz val="9"/>
      <color indexed="81"/>
      <name val="Tahoma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b/>
      <sz val="9"/>
      <color theme="1"/>
      <name val="Calibri"/>
      <family val="2"/>
    </font>
    <font>
      <sz val="9"/>
      <name val="Calibri"/>
      <family val="2"/>
    </font>
    <font>
      <b/>
      <sz val="12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B7"/>
        <bgColor indexed="64"/>
      </patternFill>
    </fill>
    <fill>
      <patternFill patternType="solid">
        <fgColor theme="9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6">
    <xf numFmtId="0" fontId="0" fillId="0" borderId="0" xfId="0"/>
    <xf numFmtId="0" fontId="3" fillId="0" borderId="0" xfId="0" applyFont="1" applyAlignment="1">
      <alignment horizontal="right"/>
    </xf>
    <xf numFmtId="0" fontId="4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14" fontId="0" fillId="0" borderId="0" xfId="0" quotePrefix="1" applyNumberFormat="1"/>
    <xf numFmtId="164" fontId="0" fillId="0" borderId="0" xfId="2" applyNumberFormat="1" applyFont="1"/>
    <xf numFmtId="14" fontId="0" fillId="0" borderId="0" xfId="0" applyNumberFormat="1"/>
    <xf numFmtId="44" fontId="0" fillId="0" borderId="0" xfId="2" applyFont="1"/>
    <xf numFmtId="0" fontId="4" fillId="0" borderId="0" xfId="0" quotePrefix="1" applyFont="1"/>
    <xf numFmtId="0" fontId="0" fillId="3" borderId="0" xfId="0" applyFill="1"/>
    <xf numFmtId="0" fontId="5" fillId="0" borderId="0" xfId="0" applyFont="1"/>
    <xf numFmtId="0" fontId="0" fillId="0" borderId="0" xfId="0" applyAlignment="1">
      <alignment vertical="center"/>
    </xf>
    <xf numFmtId="0" fontId="0" fillId="0" borderId="0" xfId="0" pivotButton="1"/>
    <xf numFmtId="0" fontId="6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indent="1"/>
    </xf>
    <xf numFmtId="0" fontId="0" fillId="0" borderId="0" xfId="0" applyAlignment="1">
      <alignment horizontal="left"/>
    </xf>
    <xf numFmtId="0" fontId="6" fillId="5" borderId="12" xfId="0" applyFont="1" applyFill="1" applyBorder="1" applyAlignment="1">
      <alignment horizontal="center" vertical="center" wrapText="1"/>
    </xf>
    <xf numFmtId="0" fontId="8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164" fontId="8" fillId="0" borderId="0" xfId="2" applyNumberFormat="1" applyFont="1"/>
    <xf numFmtId="9" fontId="0" fillId="0" borderId="0" xfId="3" applyFont="1"/>
    <xf numFmtId="9" fontId="7" fillId="0" borderId="0" xfId="3" applyFont="1" applyFill="1" applyBorder="1" applyAlignment="1">
      <alignment vertical="center"/>
    </xf>
    <xf numFmtId="9" fontId="0" fillId="0" borderId="0" xfId="3" applyFont="1" applyFill="1" applyBorder="1"/>
    <xf numFmtId="9" fontId="0" fillId="0" borderId="0" xfId="3" applyFont="1" applyBorder="1" applyAlignment="1">
      <alignment vertical="top"/>
    </xf>
    <xf numFmtId="9" fontId="6" fillId="5" borderId="12" xfId="3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3" fillId="0" borderId="5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9" fontId="10" fillId="0" borderId="6" xfId="3" applyFont="1" applyBorder="1" applyAlignment="1" applyProtection="1">
      <alignment horizontal="center" vertical="center"/>
      <protection locked="0"/>
    </xf>
    <xf numFmtId="0" fontId="10" fillId="0" borderId="6" xfId="3" applyNumberFormat="1" applyFont="1" applyBorder="1" applyAlignment="1" applyProtection="1">
      <alignment horizontal="center" vertical="center"/>
      <protection locked="0"/>
    </xf>
    <xf numFmtId="44" fontId="10" fillId="0" borderId="6" xfId="2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2" fillId="7" borderId="6" xfId="0" applyFont="1" applyFill="1" applyBorder="1" applyAlignment="1" applyProtection="1">
      <alignment horizontal="center" vertical="center" wrapText="1"/>
      <protection locked="0"/>
    </xf>
    <xf numFmtId="0" fontId="12" fillId="7" borderId="6" xfId="0" applyFont="1" applyFill="1" applyBorder="1" applyAlignment="1" applyProtection="1">
      <alignment vertical="center" wrapText="1"/>
      <protection locked="0"/>
    </xf>
    <xf numFmtId="0" fontId="10" fillId="4" borderId="4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4" borderId="3" xfId="0" applyFont="1" applyFill="1" applyBorder="1"/>
    <xf numFmtId="0" fontId="13" fillId="4" borderId="4" xfId="0" applyFont="1" applyFill="1" applyBorder="1" applyAlignment="1">
      <alignment horizontal="center"/>
    </xf>
    <xf numFmtId="9" fontId="10" fillId="4" borderId="3" xfId="0" applyNumberFormat="1" applyFont="1" applyFill="1" applyBorder="1" applyAlignment="1">
      <alignment horizontal="center"/>
    </xf>
    <xf numFmtId="44" fontId="10" fillId="4" borderId="3" xfId="0" applyNumberFormat="1" applyFont="1" applyFill="1" applyBorder="1" applyAlignment="1">
      <alignment horizontal="center"/>
    </xf>
    <xf numFmtId="0" fontId="10" fillId="4" borderId="0" xfId="0" applyFont="1" applyFill="1"/>
    <xf numFmtId="2" fontId="10" fillId="0" borderId="6" xfId="0" applyNumberFormat="1" applyFont="1" applyBorder="1" applyAlignment="1">
      <alignment horizontal="center" vertical="center"/>
    </xf>
    <xf numFmtId="44" fontId="10" fillId="0" borderId="6" xfId="2" applyFont="1" applyBorder="1" applyAlignment="1">
      <alignment horizontal="center" vertical="center"/>
    </xf>
    <xf numFmtId="165" fontId="10" fillId="0" borderId="6" xfId="0" applyNumberFormat="1" applyFont="1" applyBorder="1" applyAlignment="1">
      <alignment horizontal="center" vertical="center"/>
    </xf>
    <xf numFmtId="0" fontId="0" fillId="7" borderId="18" xfId="0" applyFill="1" applyBorder="1" applyAlignment="1" applyProtection="1">
      <alignment horizontal="left" vertical="center" wrapText="1" indent="1"/>
      <protection locked="0"/>
    </xf>
    <xf numFmtId="0" fontId="0" fillId="7" borderId="19" xfId="0" applyFill="1" applyBorder="1" applyAlignment="1" applyProtection="1">
      <alignment horizontal="left" vertical="center" wrapText="1" indent="1"/>
      <protection locked="0"/>
    </xf>
    <xf numFmtId="0" fontId="0" fillId="7" borderId="20" xfId="0" applyFill="1" applyBorder="1" applyAlignment="1" applyProtection="1">
      <alignment horizontal="left" vertical="center" wrapText="1" indent="1"/>
      <protection locked="0"/>
    </xf>
    <xf numFmtId="0" fontId="0" fillId="7" borderId="21" xfId="0" applyFill="1" applyBorder="1" applyAlignment="1" applyProtection="1">
      <alignment horizontal="left" vertical="center" wrapText="1" indent="1"/>
      <protection locked="0"/>
    </xf>
    <xf numFmtId="0" fontId="0" fillId="7" borderId="22" xfId="0" applyFill="1" applyBorder="1" applyAlignment="1" applyProtection="1">
      <alignment horizontal="left" vertical="center" wrapText="1" indent="1"/>
      <protection locked="0"/>
    </xf>
    <xf numFmtId="0" fontId="0" fillId="7" borderId="23" xfId="0" applyFill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7" borderId="14" xfId="0" applyFill="1" applyBorder="1" applyAlignment="1">
      <alignment horizontal="left" indent="1"/>
    </xf>
    <xf numFmtId="0" fontId="0" fillId="7" borderId="6" xfId="0" applyFill="1" applyBorder="1" applyAlignment="1">
      <alignment horizontal="left" indent="1"/>
    </xf>
    <xf numFmtId="0" fontId="0" fillId="7" borderId="6" xfId="0" applyFill="1" applyBorder="1" applyAlignment="1" applyProtection="1">
      <alignment horizontal="center"/>
      <protection locked="0"/>
    </xf>
    <xf numFmtId="0" fontId="0" fillId="7" borderId="7" xfId="0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0" fontId="0" fillId="7" borderId="8" xfId="0" applyFill="1" applyBorder="1" applyAlignment="1" applyProtection="1">
      <alignment horizontal="center"/>
      <protection locked="0"/>
    </xf>
    <xf numFmtId="0" fontId="0" fillId="7" borderId="15" xfId="0" applyFill="1" applyBorder="1" applyAlignment="1">
      <alignment horizontal="left" indent="1"/>
    </xf>
    <xf numFmtId="0" fontId="0" fillId="7" borderId="1" xfId="0" applyFill="1" applyBorder="1" applyAlignment="1">
      <alignment horizontal="left" indent="1"/>
    </xf>
    <xf numFmtId="0" fontId="0" fillId="7" borderId="17" xfId="0" applyFill="1" applyBorder="1" applyAlignment="1" applyProtection="1">
      <alignment horizontal="center"/>
      <protection locked="0"/>
    </xf>
    <xf numFmtId="0" fontId="0" fillId="7" borderId="9" xfId="0" applyFill="1" applyBorder="1" applyAlignment="1" applyProtection="1">
      <alignment horizontal="center"/>
      <protection locked="0"/>
    </xf>
    <xf numFmtId="0" fontId="0" fillId="7" borderId="16" xfId="0" applyFill="1" applyBorder="1" applyAlignment="1">
      <alignment horizontal="left" indent="1"/>
    </xf>
    <xf numFmtId="0" fontId="0" fillId="7" borderId="17" xfId="0" applyFill="1" applyBorder="1" applyAlignment="1">
      <alignment horizontal="left" indent="1"/>
    </xf>
    <xf numFmtId="0" fontId="8" fillId="0" borderId="10" xfId="0" applyFont="1" applyBorder="1" applyAlignment="1">
      <alignment horizontal="left"/>
    </xf>
    <xf numFmtId="0" fontId="8" fillId="0" borderId="13" xfId="0" applyFont="1" applyBorder="1" applyAlignment="1">
      <alignment horizontal="left"/>
    </xf>
    <xf numFmtId="0" fontId="8" fillId="0" borderId="11" xfId="0" applyFont="1" applyBorder="1" applyAlignment="1">
      <alignment horizontal="left"/>
    </xf>
    <xf numFmtId="0" fontId="0" fillId="7" borderId="24" xfId="0" applyFill="1" applyBorder="1" applyAlignment="1" applyProtection="1">
      <alignment horizontal="left" vertical="center" indent="1"/>
      <protection locked="0"/>
    </xf>
    <xf numFmtId="0" fontId="0" fillId="7" borderId="2" xfId="0" applyFill="1" applyBorder="1" applyAlignment="1" applyProtection="1">
      <alignment horizontal="left" vertical="center" indent="1"/>
      <protection locked="0"/>
    </xf>
    <xf numFmtId="0" fontId="0" fillId="7" borderId="25" xfId="0" applyFill="1" applyBorder="1" applyAlignment="1" applyProtection="1">
      <alignment horizontal="left" vertical="center" indent="1"/>
      <protection locked="0"/>
    </xf>
    <xf numFmtId="0" fontId="14" fillId="7" borderId="24" xfId="0" applyFont="1" applyFill="1" applyBorder="1" applyAlignment="1" applyProtection="1">
      <alignment horizontal="center" vertical="center"/>
      <protection locked="0"/>
    </xf>
    <xf numFmtId="0" fontId="14" fillId="7" borderId="2" xfId="0" applyFont="1" applyFill="1" applyBorder="1" applyAlignment="1" applyProtection="1">
      <alignment horizontal="center" vertical="center"/>
      <protection locked="0"/>
    </xf>
    <xf numFmtId="0" fontId="14" fillId="7" borderId="25" xfId="0" applyFont="1" applyFill="1" applyBorder="1" applyAlignment="1" applyProtection="1">
      <alignment horizontal="center" vertical="center"/>
      <protection locked="0"/>
    </xf>
    <xf numFmtId="14" fontId="0" fillId="7" borderId="24" xfId="0" applyNumberFormat="1" applyFill="1" applyBorder="1" applyAlignment="1" applyProtection="1">
      <alignment horizontal="left" vertical="center" indent="1"/>
      <protection locked="0"/>
    </xf>
    <xf numFmtId="14" fontId="0" fillId="7" borderId="2" xfId="0" applyNumberFormat="1" applyFill="1" applyBorder="1" applyAlignment="1" applyProtection="1">
      <alignment horizontal="left" vertical="center" indent="1"/>
      <protection locked="0"/>
    </xf>
    <xf numFmtId="14" fontId="0" fillId="7" borderId="25" xfId="0" applyNumberFormat="1" applyFill="1" applyBorder="1" applyAlignment="1" applyProtection="1">
      <alignment horizontal="left" vertical="center" indent="1"/>
      <protection locked="0"/>
    </xf>
    <xf numFmtId="0" fontId="0" fillId="7" borderId="24" xfId="0" applyFill="1" applyBorder="1" applyAlignment="1" applyProtection="1">
      <alignment horizontal="left" indent="1"/>
      <protection locked="0"/>
    </xf>
    <xf numFmtId="0" fontId="0" fillId="7" borderId="2" xfId="0" applyFill="1" applyBorder="1" applyAlignment="1" applyProtection="1">
      <alignment horizontal="left" indent="1"/>
      <protection locked="0"/>
    </xf>
    <xf numFmtId="0" fontId="0" fillId="7" borderId="25" xfId="0" applyFill="1" applyBorder="1" applyAlignment="1" applyProtection="1">
      <alignment horizontal="left" indent="1"/>
      <protection locked="0"/>
    </xf>
    <xf numFmtId="0" fontId="0" fillId="0" borderId="24" xfId="0" applyBorder="1" applyAlignment="1">
      <alignment horizontal="left" vertical="center" indent="1"/>
    </xf>
    <xf numFmtId="0" fontId="0" fillId="0" borderId="2" xfId="0" applyBorder="1" applyAlignment="1">
      <alignment horizontal="left" vertical="center" indent="1"/>
    </xf>
  </cellXfs>
  <cellStyles count="4">
    <cellStyle name="Currency" xfId="2" builtinId="4"/>
    <cellStyle name="Normal" xfId="0" builtinId="0"/>
    <cellStyle name="Normal 2" xfId="1" xr:uid="{D23F3B94-0D00-4715-B972-2F58F760614F}"/>
    <cellStyle name="Percent" xfId="3" builtinId="5"/>
  </cellStyles>
  <dxfs count="6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>
          <bgColor rgb="FFC198E0"/>
        </patternFill>
      </fill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34" formatCode="_(&quot;$&quot;* #,##0.00_);_(&quot;$&quot;* \(#,##0.00\);_(&quot;$&quot;* &quot;-&quot;??_);_(@_)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3" formatCode="0%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rgb="FFFFFFB7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strike val="0"/>
        <outline val="0"/>
        <shadow val="0"/>
        <u val="none"/>
        <vertAlign val="baseline"/>
        <sz val="9"/>
        <name val="Calibri"/>
        <family val="2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  <protection locked="0" hidden="0"/>
    </dxf>
    <dxf>
      <font>
        <strike val="0"/>
        <outline val="0"/>
        <shadow val="0"/>
        <u val="none"/>
        <vertAlign val="baseline"/>
        <sz val="9"/>
        <name val="Calibri"/>
        <family val="2"/>
      </font>
      <alignment horizontal="center" textRotation="0" indent="0" justifyLastLine="0" shrinkToFit="0" readingOrder="0"/>
      <border diagonalUp="0" diagonalDown="0" outline="0">
        <left/>
        <right style="thin">
          <color indexed="64"/>
        </right>
        <top/>
        <bottom style="thin">
          <color indexed="64"/>
        </bottom>
      </border>
    </dxf>
    <dxf>
      <fill>
        <patternFill>
          <fgColor indexed="64"/>
          <bgColor theme="0" tint="-4.9989318521683403E-2"/>
        </patternFill>
      </fill>
      <alignment vertical="bottom" textRotation="0" wrapText="0" indent="0" justifyLastLine="0" shrinkToFit="0" readingOrder="0"/>
    </dxf>
    <dxf>
      <border>
        <bottom style="double">
          <color indexed="64"/>
        </bottom>
      </border>
    </dxf>
    <dxf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0" defaultTableStyle="TableStyleMedium2" defaultPivotStyle="PivotStyleLight16"/>
  <colors>
    <mruColors>
      <color rgb="FFABE9FF"/>
      <color rgb="FF69D8FF"/>
      <color rgb="FFFFFFB7"/>
      <color rgb="FFD5B8EA"/>
      <color rgb="FFC198E0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466725</xdr:colOff>
      <xdr:row>0</xdr:row>
      <xdr:rowOff>9526</xdr:rowOff>
    </xdr:from>
    <xdr:to>
      <xdr:col>15</xdr:col>
      <xdr:colOff>9525</xdr:colOff>
      <xdr:row>3</xdr:row>
      <xdr:rowOff>64520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EFA3CA-92E8-4FAE-A3A5-D402A6B29D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53025" y="9526"/>
          <a:ext cx="3514725" cy="62649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mber Murphy" refreshedDate="45979.619645023151" createdVersion="8" refreshedVersion="8" minRefreshableVersion="3" recordCount="150" xr:uid="{1E9CE62B-FF4E-4E39-A3F8-0A10FFA2983D}">
  <cacheSource type="worksheet">
    <worksheetSource name="Table3"/>
  </cacheSource>
  <cacheFields count="28">
    <cacheField name="Line No." numFmtId="0">
      <sharedItems containsSemiMixedTypes="0" containsString="0" containsNumber="1" containsInteger="1" minValue="1" maxValue="150"/>
    </cacheField>
    <cacheField name="Fabric Name" numFmtId="0">
      <sharedItems containsBlank="1" count="3">
        <s v="Culp Worth"/>
        <m/>
        <s v="Culp String Art" u="1"/>
      </sharedItems>
    </cacheField>
    <cacheField name="Color" numFmtId="0">
      <sharedItems containsBlank="1"/>
    </cacheField>
    <cacheField name="Unit" numFmtId="0">
      <sharedItems containsNonDate="0" containsString="0" containsBlank="1"/>
    </cacheField>
    <cacheField name="Tag" numFmtId="0">
      <sharedItems containsNonDate="0" containsString="0" containsBlank="1"/>
    </cacheField>
    <cacheField name="Spec #" numFmtId="0">
      <sharedItems containsNonDate="0" containsString="0" containsBlank="1"/>
    </cacheField>
    <cacheField name="Qty" numFmtId="0">
      <sharedItems containsString="0" containsBlank="1" containsNumber="1" containsInteger="1" minValue="1" maxValue="1"/>
    </cacheField>
    <cacheField name="Pr/Pn" numFmtId="0">
      <sharedItems containsBlank="1"/>
    </cacheField>
    <cacheField name="Stack" numFmtId="0">
      <sharedItems containsBlank="1"/>
    </cacheField>
    <cacheField name="Lined" numFmtId="0">
      <sharedItems containsBlank="1"/>
    </cacheField>
    <cacheField name="# of Widths" numFmtId="0">
      <sharedItems containsMixedTypes="1" containsNumber="1" containsInteger="1" minValue="6" maxValue="6"/>
    </cacheField>
    <cacheField name="Rod Width" numFmtId="0">
      <sharedItems containsString="0" containsBlank="1" containsNumber="1" containsInteger="1" minValue="138" maxValue="138"/>
    </cacheField>
    <cacheField name="Finished Width" numFmtId="2">
      <sharedItems containsMixedTypes="1" containsNumber="1" containsInteger="1" minValue="152" maxValue="152"/>
    </cacheField>
    <cacheField name="Finish Length" numFmtId="0">
      <sharedItems containsString="0" containsBlank="1" containsNumber="1" minValue="95.5" maxValue="95.5"/>
    </cacheField>
    <cacheField name="Returns Inches" numFmtId="0">
      <sharedItems containsString="0" containsBlank="1" containsNumber="1" minValue="3.5" maxValue="3.5"/>
    </cacheField>
    <cacheField name="%  Fullness" numFmtId="9">
      <sharedItems containsString="0" containsBlank="1" containsNumber="1" containsInteger="1" minValue="2" maxValue="2"/>
    </cacheField>
    <cacheField name="Fabric Width" numFmtId="0">
      <sharedItems containsString="0" containsBlank="1" containsNumber="1" containsInteger="1" minValue="54" maxValue="54"/>
    </cacheField>
    <cacheField name="Fabric Repeat" numFmtId="0">
      <sharedItems containsString="0" containsBlank="1" containsNumber="1" minValue="26.5" maxValue="26.5"/>
    </cacheField>
    <cacheField name="Fabric Cut Length" numFmtId="0">
      <sharedItems containsMixedTypes="1" containsNumber="1" minValue="132.5" maxValue="132.5"/>
    </cacheField>
    <cacheField name="Total Widths" numFmtId="0">
      <sharedItems containsMixedTypes="1" containsNumber="1" containsInteger="1" minValue="12" maxValue="12"/>
    </cacheField>
    <cacheField name="Yards Per" numFmtId="0">
      <sharedItems containsMixedTypes="1" containsNumber="1" minValue="22.08" maxValue="22.08"/>
    </cacheField>
    <cacheField name="Total Yards" numFmtId="0">
      <sharedItems containsMixedTypes="1" containsNumber="1" minValue="23.4" maxValue="23.4" count="2">
        <n v="23.4"/>
        <s v=""/>
      </sharedItems>
    </cacheField>
    <cacheField name="Price per Width" numFmtId="44">
      <sharedItems containsString="0" containsBlank="1" containsNumber="1" minValue="16.27" maxValue="16.27"/>
    </cacheField>
    <cacheField name="Billable Widths" numFmtId="0">
      <sharedItems containsMixedTypes="1" containsNumber="1" containsInteger="1" minValue="8" maxValue="8"/>
    </cacheField>
    <cacheField name="Price per unit" numFmtId="44">
      <sharedItems containsMixedTypes="1" containsNumber="1" minValue="130.16" maxValue="130.16"/>
    </cacheField>
    <cacheField name="Total Price" numFmtId="44">
      <sharedItems containsMixedTypes="1" containsNumber="1" minValue="130.16" maxValue="130.16"/>
    </cacheField>
    <cacheField name="Lining" numFmtId="0">
      <sharedItems containsMixedTypes="1" containsNumber="1" minValue="21.25" maxValue="21.25" count="2">
        <n v="21.25"/>
        <s v=""/>
      </sharedItems>
    </cacheField>
    <cacheField name="PRINT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0">
  <r>
    <n v="1"/>
    <x v="0"/>
    <s v="White"/>
    <m/>
    <m/>
    <m/>
    <n v="1"/>
    <s v="PR"/>
    <s v="SPLIT"/>
    <s v="YES"/>
    <n v="6"/>
    <n v="138"/>
    <n v="152"/>
    <n v="95.5"/>
    <n v="3.5"/>
    <n v="2"/>
    <n v="54"/>
    <n v="26.5"/>
    <n v="132.5"/>
    <n v="12"/>
    <n v="22.08"/>
    <x v="0"/>
    <n v="16.27"/>
    <n v="8"/>
    <n v="130.16"/>
    <n v="130.16"/>
    <x v="0"/>
    <s v="YES"/>
  </r>
  <r>
    <n v="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2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3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4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5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6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7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8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9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0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1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2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3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1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2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3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4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5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6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7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8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49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  <r>
    <n v="150"/>
    <x v="1"/>
    <m/>
    <m/>
    <m/>
    <m/>
    <m/>
    <m/>
    <m/>
    <m/>
    <s v=""/>
    <m/>
    <s v=""/>
    <m/>
    <m/>
    <m/>
    <m/>
    <m/>
    <s v=""/>
    <s v=""/>
    <s v=""/>
    <x v="1"/>
    <m/>
    <s v=""/>
    <s v=""/>
    <s v=""/>
    <x v="1"/>
    <s v="NO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1EBD9E-506F-4DC2-A075-B53E5881550D}" name="PivotTable1" cacheId="4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B170:D172" firstHeaderRow="1" firstDataRow="1" firstDataCol="3"/>
  <pivotFields count="28">
    <pivotField compact="0" outline="0" showAll="0"/>
    <pivotField axis="axisRow" compact="0" outline="0" showAll="0" defaultSubtotal="0">
      <items count="3">
        <item h="1" m="1" x="2"/>
        <item h="1" x="1"/>
        <item x="0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2">
        <item x="0"/>
        <item x="1"/>
      </items>
    </pivotField>
    <pivotField compact="0" outline="0" showAll="0"/>
    <pivotField compact="0" outline="0" showAll="0"/>
    <pivotField compact="0" outline="0" showAll="0" defaultSubtotal="0"/>
    <pivotField compact="0" outline="0" showAll="0"/>
    <pivotField axis="axisRow" compact="0" outline="0" showAll="0">
      <items count="3">
        <item x="0"/>
        <item x="1"/>
        <item t="default"/>
      </items>
    </pivotField>
    <pivotField compact="0" outline="0" showAll="0"/>
  </pivotFields>
  <rowFields count="3">
    <field x="1"/>
    <field x="21"/>
    <field x="26"/>
  </rowFields>
  <rowItems count="2">
    <i>
      <x v="2"/>
      <x/>
      <x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3A25BB3-A6EC-4490-8D66-FDD9600D9EBF}" name="Table3" displayName="Table3" ref="A16:AB167" totalsRowCount="1" headerRowDxfId="59" totalsRowDxfId="57" headerRowBorderDxfId="58">
  <autoFilter ref="A16:AB166" xr:uid="{33A25BB3-A6EC-4490-8D66-FDD9600D9EBF}">
    <filterColumn colId="27">
      <filters>
        <filter val="YES"/>
      </filters>
    </filterColumn>
  </autoFilter>
  <tableColumns count="28">
    <tableColumn id="1" xr3:uid="{FB162FAD-4A5D-41D9-91C4-8E49BC77441E}" name="Line No." totalsRowLabel="Total" dataDxfId="56" totalsRowDxfId="27"/>
    <tableColumn id="2" xr3:uid="{F39D3B14-C7AF-4983-9A1F-DB5923544063}" name="Fabric Name" dataDxfId="55" totalsRowDxfId="26"/>
    <tableColumn id="3" xr3:uid="{FA21308B-3D41-494D-B925-C03A3CC0F083}" name="Color" dataDxfId="54" totalsRowDxfId="25"/>
    <tableColumn id="4" xr3:uid="{152EE6A2-92DB-493C-A8B0-50D15DED9021}" name="Unit" dataDxfId="53" totalsRowDxfId="24"/>
    <tableColumn id="5" xr3:uid="{7265CC86-1E9D-4D37-8B7D-ADDE19B700FA}" name="Tag" dataDxfId="52" totalsRowDxfId="23"/>
    <tableColumn id="6" xr3:uid="{8F9D7FA8-503B-4764-A5AB-A0C1BD415C86}" name="Spec #" dataDxfId="51" totalsRowDxfId="22"/>
    <tableColumn id="7" xr3:uid="{4CF7AD2B-FB3F-463C-AC4C-4DCA2BBF80F1}" name="Qty" totalsRowFunction="sum" dataDxfId="50" totalsRowDxfId="21"/>
    <tableColumn id="8" xr3:uid="{1DE488BE-18AC-46F2-ABDD-E57EFB8871F7}" name="Pr/Pn" dataDxfId="49" totalsRowDxfId="20"/>
    <tableColumn id="9" xr3:uid="{296B5111-9B43-4681-9466-75F25046E89D}" name="Stack" dataDxfId="48" totalsRowDxfId="19"/>
    <tableColumn id="10" xr3:uid="{4D985E19-A442-44E2-A474-BD5964CCAEC4}" name="Lined" dataDxfId="47" totalsRowDxfId="18"/>
    <tableColumn id="11" xr3:uid="{FEF619B6-A3A3-4974-B055-169E0DA85004}" name="# of Widths" dataDxfId="46" totalsRowDxfId="17">
      <calculatedColumnFormula array="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calculatedColumnFormula>
    </tableColumn>
    <tableColumn id="12" xr3:uid="{A265C026-7308-4B66-A633-31EE213AF73B}" name="Rod Width" dataDxfId="45" totalsRowDxfId="16"/>
    <tableColumn id="13" xr3:uid="{FAAB0F6C-28AF-4C25-BCBB-04265616F7A4}" name="Finished Width" dataDxfId="44" totalsRowDxfId="15">
      <calculatedColumnFormula>IF(Table3[[#This Row],[Qty]]&gt;0,(MROUND(IF(H17="PR",((L17/2)+Table3[[#This Row],[Returns Inches]]+O17)*2,L17+Table3[[#This Row],[Returns Inches]]+O17),0.25)),"")</calculatedColumnFormula>
    </tableColumn>
    <tableColumn id="14" xr3:uid="{66B0C14C-1063-4154-B9C6-B5485AB38C9B}" name="Finish Length" dataDxfId="43" totalsRowDxfId="14"/>
    <tableColumn id="15" xr3:uid="{CEE9383A-E31B-4793-BDBB-EFC797937B89}" name="Returns Inches" dataDxfId="42" totalsRowDxfId="13"/>
    <tableColumn id="16" xr3:uid="{8E0E2F31-FC3B-447E-A485-AE5F49541873}" name="%  Fullness" dataDxfId="41" totalsRowDxfId="12" dataCellStyle="Percent"/>
    <tableColumn id="17" xr3:uid="{DF24F288-CAE8-4F12-B45C-30D654591629}" name="Fabric Width" dataDxfId="40" totalsRowDxfId="11" dataCellStyle="Percent"/>
    <tableColumn id="18" xr3:uid="{31359B8C-5D72-49F0-B607-60C083F336AE}" name="Fabric Repeat" dataDxfId="39" totalsRowDxfId="10"/>
    <tableColumn id="19" xr3:uid="{2C08E003-6F4F-47D4-B19E-F15216BE1735}" name="Fabric Cut Length" dataDxfId="38" totalsRowDxfId="9">
      <calculatedColumnFormula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calculatedColumnFormula>
    </tableColumn>
    <tableColumn id="20" xr3:uid="{49662C1D-B529-45BE-9541-416897B65EA3}" name="Total Widths" dataDxfId="37" totalsRowDxfId="8">
      <calculatedColumnFormula>IFERROR(IF(Table3[[#This Row],[Pr/Pn]]="PR",(+Table3[[#This Row],['# of Widths]]*Table3[[#This Row],[Qty]])*2,Table3[[#This Row],['# of Widths]]*Table3[[#This Row],[Qty]]),"")</calculatedColumnFormula>
    </tableColumn>
    <tableColumn id="21" xr3:uid="{0CB7612D-8C09-4FA1-8E45-CD5308EC1E1B}" name="Yards Per" dataDxfId="36" totalsRowDxfId="7">
      <calculatedColumnFormula>IF(Table3[[#This Row],[Qty]]&gt;=1,ROUND(IFERROR(IF($K$6="No",SUM((K17*S17)/36),S17/36),""),2),"")</calculatedColumnFormula>
    </tableColumn>
    <tableColumn id="22" xr3:uid="{B8BA5159-5FDA-4F75-8738-F0FF2A2399AB}" name="Total Yards" dataDxfId="35" totalsRowDxfId="6">
      <calculatedColumnFormula>IF(Table3[[#This Row],[Qty]]&gt;=1,ROUND(IFERROR(SUM(U17*G17)*1.06,""),2),"")</calculatedColumnFormula>
    </tableColumn>
    <tableColumn id="23" xr3:uid="{D69DDDE5-E646-4081-B94A-3316901A62CD}" name="Price per Width" totalsRowFunction="average" dataDxfId="34" totalsRowDxfId="5" dataCellStyle="Currency">
      <calculatedColumnFormula>IF(Table3[[#This Row],[Qty]]&gt;0,10.95,"")</calculatedColumnFormula>
    </tableColumn>
    <tableColumn id="24" xr3:uid="{2DF3075A-1128-49FA-9273-03C7C76BA7E4}" name="Billable Widths" totalsRowFunction="sum" dataDxfId="33" totalsRowDxfId="4" dataCellStyle="Currency">
      <calculatedColumnFormula>IF(AND(Table3[[#This Row],[Pr/Pn]]="PR",(Table3[[#This Row],[Qty]]&gt;=1)),(EVEN(Table3[[#This Row],[Rod Width]]/54)*Table3[[#This Row],[Qty]])*2,IF(Table3[[#This Row],[Qty]]&gt;=1,EVEN(Table3[[#This Row],[Rod Width]]/54)*Table3[[#This Row],[Qty]],""))</calculatedColumnFormula>
    </tableColumn>
    <tableColumn id="25" xr3:uid="{919DF825-4504-47D5-B98C-C31175BEAA28}" name="Price per unit" totalsRowFunction="custom" dataDxfId="32" totalsRowDxfId="3" dataCellStyle="Currency">
      <calculatedColumnFormula>IFERROR(W17*X17,"")</calculatedColumnFormula>
      <totalsRowFormula>IFERROR(SUBTOTAL(101,Table3[Price per unit]),0)</totalsRowFormula>
    </tableColumn>
    <tableColumn id="26" xr3:uid="{6E533BD3-9C96-4084-B610-D075E9FA3C02}" name="Total Price" totalsRowFunction="sum" dataDxfId="31" totalsRowDxfId="2" dataCellStyle="Currency">
      <calculatedColumnFormula>IFERROR(Y17*G17,"")</calculatedColumnFormula>
    </tableColumn>
    <tableColumn id="33" xr3:uid="{A3D6BA00-B714-4EDC-9006-EC8919ECFD2A}" name="Lining" totalsRowFunction="sum" dataDxfId="30" totalsRowDxfId="1">
      <calculatedColumnFormula>IF(J17="YES",(CEILING(((N17*X17)/36),0.25)),"")</calculatedColumnFormula>
    </tableColumn>
    <tableColumn id="27" xr3:uid="{0ECED2D7-6D0F-41CD-9416-1A06433E540D}" name="PRINT" dataDxfId="29" totalsRowDxfId="0">
      <calculatedColumnFormula>IF(Table3[[#This Row],[Fabric Name]]="","NO","YES")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omments" Target="../comments1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F6DBD-A159-462A-921F-2539D347541C}">
  <sheetPr codeName="Sheet1">
    <pageSetUpPr fitToPage="1"/>
  </sheetPr>
  <dimension ref="A2:AB172"/>
  <sheetViews>
    <sheetView tabSelected="1" zoomScaleNormal="100" workbookViewId="0">
      <pane xSplit="5" ySplit="16" topLeftCell="F17" activePane="bottomRight" state="frozen"/>
      <selection pane="topRight" activeCell="F1" sqref="F1"/>
      <selection pane="bottomLeft" activeCell="A16" sqref="A16"/>
      <selection pane="bottomRight" activeCell="I171" sqref="I171"/>
    </sheetView>
  </sheetViews>
  <sheetFormatPr defaultColWidth="9.140625" defaultRowHeight="15" x14ac:dyDescent="0.25"/>
  <cols>
    <col min="1" max="1" width="4.5703125" style="3" customWidth="1"/>
    <col min="2" max="2" width="14.28515625" bestFit="1" customWidth="1"/>
    <col min="3" max="3" width="13" bestFit="1" customWidth="1"/>
    <col min="4" max="4" width="8.5703125" bestFit="1" customWidth="1"/>
    <col min="5" max="7" width="12.5703125" bestFit="1" customWidth="1"/>
    <col min="8" max="8" width="8.42578125" customWidth="1"/>
    <col min="9" max="9" width="6.85546875" customWidth="1"/>
    <col min="10" max="10" width="7.42578125" customWidth="1"/>
    <col min="11" max="11" width="8.42578125" customWidth="1"/>
    <col min="12" max="12" width="6.42578125" customWidth="1"/>
    <col min="13" max="13" width="7.140625" customWidth="1"/>
    <col min="14" max="15" width="7.42578125" customWidth="1"/>
    <col min="16" max="16" width="11.7109375" style="25" bestFit="1" customWidth="1"/>
    <col min="17" max="17" width="7.5703125" customWidth="1"/>
    <col min="18" max="18" width="7.42578125" customWidth="1"/>
    <col min="19" max="19" width="9.140625" customWidth="1"/>
    <col min="20" max="20" width="6.42578125" customWidth="1"/>
    <col min="21" max="21" width="7.7109375" customWidth="1"/>
    <col min="22" max="22" width="8" customWidth="1"/>
    <col min="23" max="23" width="10" customWidth="1"/>
    <col min="24" max="24" width="7.140625" customWidth="1"/>
    <col min="25" max="25" width="8.28515625" customWidth="1"/>
    <col min="26" max="27" width="13.42578125" customWidth="1"/>
    <col min="28" max="28" width="9.140625" style="3"/>
  </cols>
  <sheetData>
    <row r="2" spans="1:28" x14ac:dyDescent="0.25">
      <c r="B2" s="1" t="s">
        <v>0</v>
      </c>
      <c r="C2" s="82" t="s">
        <v>53</v>
      </c>
      <c r="D2" s="83"/>
      <c r="E2" s="84"/>
      <c r="T2" s="3"/>
      <c r="U2" s="3"/>
      <c r="V2" s="3"/>
    </row>
    <row r="3" spans="1:28" x14ac:dyDescent="0.25">
      <c r="B3" s="1" t="s">
        <v>1</v>
      </c>
      <c r="C3" s="82" t="s">
        <v>55</v>
      </c>
      <c r="D3" s="83"/>
      <c r="E3" s="84"/>
      <c r="J3" s="4"/>
      <c r="K3" s="4"/>
      <c r="T3" s="3"/>
      <c r="U3" s="3"/>
      <c r="V3" s="3"/>
      <c r="X3" s="21"/>
      <c r="Y3" s="23" t="s">
        <v>46</v>
      </c>
      <c r="Z3" s="21">
        <f>+Table3[[#Totals],[Billable Widths]]</f>
        <v>8</v>
      </c>
    </row>
    <row r="4" spans="1:28" ht="15.75" thickBot="1" x14ac:dyDescent="0.3">
      <c r="B4" s="1" t="s">
        <v>2</v>
      </c>
      <c r="C4" s="82" t="s">
        <v>54</v>
      </c>
      <c r="D4" s="83"/>
      <c r="E4" s="84"/>
      <c r="F4" s="2"/>
      <c r="J4" s="4"/>
      <c r="T4" s="3"/>
      <c r="U4" s="3"/>
      <c r="V4" s="3"/>
      <c r="X4" s="21"/>
      <c r="Y4" s="23" t="s">
        <v>47</v>
      </c>
      <c r="Z4" s="21">
        <f>IFERROR(+Table3[[#Totals],[Price per Width]],0)</f>
        <v>16.27</v>
      </c>
    </row>
    <row r="5" spans="1:28" ht="17.25" customHeight="1" thickBot="1" x14ac:dyDescent="0.3">
      <c r="B5" s="1" t="s">
        <v>3</v>
      </c>
      <c r="C5" s="82" t="s">
        <v>56</v>
      </c>
      <c r="D5" s="83"/>
      <c r="E5" s="84"/>
      <c r="F5" s="5"/>
      <c r="I5" s="64" t="s">
        <v>14</v>
      </c>
      <c r="J5" s="65"/>
      <c r="K5" s="65"/>
      <c r="L5" s="65"/>
      <c r="M5" s="65"/>
      <c r="N5" s="66"/>
      <c r="O5" s="22"/>
      <c r="P5" s="26"/>
      <c r="Q5" s="22"/>
      <c r="R5" s="22"/>
      <c r="S5" s="22"/>
      <c r="T5" s="3"/>
      <c r="U5" s="3"/>
      <c r="V5" s="3"/>
      <c r="X5" s="21"/>
      <c r="Y5" s="23" t="s">
        <v>49</v>
      </c>
      <c r="Z5" s="21">
        <f>+Table3[[#Totals],[Total Price]]</f>
        <v>130.16</v>
      </c>
      <c r="AA5" s="6"/>
    </row>
    <row r="6" spans="1:28" x14ac:dyDescent="0.25">
      <c r="B6" s="1" t="s">
        <v>44</v>
      </c>
      <c r="C6" s="82" t="s">
        <v>57</v>
      </c>
      <c r="D6" s="83"/>
      <c r="E6" s="84"/>
      <c r="F6" s="7"/>
      <c r="I6" s="67" t="s">
        <v>13</v>
      </c>
      <c r="J6" s="68"/>
      <c r="K6" s="69" t="s">
        <v>59</v>
      </c>
      <c r="L6" s="69"/>
      <c r="M6" s="69"/>
      <c r="N6" s="70"/>
      <c r="P6" s="27"/>
      <c r="T6" s="3"/>
      <c r="U6" s="3"/>
      <c r="V6" s="3"/>
      <c r="X6" s="21"/>
      <c r="Y6" s="23"/>
      <c r="Z6" s="24"/>
      <c r="AA6" s="8"/>
    </row>
    <row r="7" spans="1:28" ht="15" customHeight="1" x14ac:dyDescent="0.25">
      <c r="B7" s="1" t="s">
        <v>12</v>
      </c>
      <c r="C7" s="82"/>
      <c r="D7" s="83"/>
      <c r="E7" s="84"/>
      <c r="I7" s="73" t="s">
        <v>15</v>
      </c>
      <c r="J7" s="74"/>
      <c r="K7" s="71" t="s">
        <v>60</v>
      </c>
      <c r="L7" s="71"/>
      <c r="M7" s="71"/>
      <c r="N7" s="72"/>
      <c r="P7" s="27"/>
      <c r="T7" s="3"/>
      <c r="U7" s="3"/>
      <c r="V7" s="3"/>
      <c r="X7" s="21"/>
      <c r="Y7" s="23" t="s">
        <v>48</v>
      </c>
      <c r="Z7" s="21">
        <f>+Table3[[#Totals],[Qty]]</f>
        <v>1</v>
      </c>
    </row>
    <row r="8" spans="1:28" ht="15" customHeight="1" x14ac:dyDescent="0.25">
      <c r="B8" s="1" t="s">
        <v>4</v>
      </c>
      <c r="C8" s="88">
        <v>45938</v>
      </c>
      <c r="D8" s="89"/>
      <c r="E8" s="90"/>
      <c r="F8" s="22"/>
      <c r="G8" s="22"/>
      <c r="H8" s="22"/>
      <c r="I8" s="73" t="s">
        <v>17</v>
      </c>
      <c r="J8" s="74"/>
      <c r="K8" s="71" t="s">
        <v>61</v>
      </c>
      <c r="L8" s="71"/>
      <c r="M8" s="71"/>
      <c r="N8" s="72"/>
      <c r="O8" s="18"/>
      <c r="P8" s="27"/>
      <c r="Q8" s="19"/>
      <c r="R8" s="19"/>
      <c r="S8" s="19"/>
      <c r="T8" s="3"/>
      <c r="U8" s="3"/>
      <c r="V8" s="3"/>
    </row>
    <row r="9" spans="1:28" ht="15.75" customHeight="1" thickBot="1" x14ac:dyDescent="0.3">
      <c r="B9" s="1" t="s">
        <v>5</v>
      </c>
      <c r="C9" s="82"/>
      <c r="D9" s="83"/>
      <c r="E9" s="84"/>
      <c r="F9" s="22"/>
      <c r="G9" s="22"/>
      <c r="H9" s="22"/>
      <c r="I9" s="77" t="s">
        <v>18</v>
      </c>
      <c r="J9" s="78"/>
      <c r="K9" s="75" t="s">
        <v>62</v>
      </c>
      <c r="L9" s="75"/>
      <c r="M9" s="75"/>
      <c r="N9" s="76"/>
      <c r="O9" s="18"/>
      <c r="P9" s="27"/>
      <c r="Q9" s="19"/>
      <c r="R9" s="19"/>
      <c r="S9" s="19"/>
      <c r="T9" s="3"/>
      <c r="U9" s="3"/>
      <c r="V9" s="3"/>
    </row>
    <row r="10" spans="1:28" x14ac:dyDescent="0.25">
      <c r="B10" s="1" t="s">
        <v>42</v>
      </c>
      <c r="C10" s="82" t="s">
        <v>52</v>
      </c>
      <c r="D10" s="83"/>
      <c r="E10" s="84"/>
      <c r="F10" s="9"/>
      <c r="I10" s="4" t="s">
        <v>16</v>
      </c>
      <c r="L10" s="11"/>
      <c r="M10" s="11"/>
      <c r="T10" s="3"/>
      <c r="U10" s="3"/>
      <c r="V10" s="3"/>
    </row>
    <row r="11" spans="1:28" ht="15.75" thickBot="1" x14ac:dyDescent="0.3">
      <c r="B11" s="1" t="s">
        <v>43</v>
      </c>
      <c r="C11" s="91" t="s">
        <v>58</v>
      </c>
      <c r="D11" s="92"/>
      <c r="E11" s="93"/>
      <c r="F11" s="5"/>
      <c r="K11" s="4"/>
      <c r="L11" s="11"/>
      <c r="M11" s="11"/>
      <c r="N11" s="11"/>
      <c r="T11" s="3"/>
      <c r="U11" s="3"/>
      <c r="V11" s="3"/>
    </row>
    <row r="12" spans="1:28" ht="15.75" thickBot="1" x14ac:dyDescent="0.3">
      <c r="B12" s="1" t="s">
        <v>20</v>
      </c>
      <c r="C12" s="94">
        <f>+Table3[[#Totals],[Lining]]</f>
        <v>21.25</v>
      </c>
      <c r="D12" s="95"/>
      <c r="E12" s="95"/>
      <c r="F12" s="9"/>
      <c r="I12" s="79" t="s">
        <v>51</v>
      </c>
      <c r="J12" s="80"/>
      <c r="K12" s="80"/>
      <c r="L12" s="80"/>
      <c r="M12" s="80"/>
      <c r="N12" s="80"/>
      <c r="O12" s="80"/>
      <c r="P12" s="81"/>
      <c r="T12" s="3"/>
      <c r="U12" s="3"/>
      <c r="V12" s="3"/>
    </row>
    <row r="13" spans="1:28" s="15" customFormat="1" ht="25.5" customHeight="1" x14ac:dyDescent="0.25">
      <c r="A13" s="17"/>
      <c r="B13" s="16" t="s">
        <v>6</v>
      </c>
      <c r="C13" s="85" t="s">
        <v>68</v>
      </c>
      <c r="D13" s="86"/>
      <c r="E13" s="87"/>
      <c r="I13" s="58"/>
      <c r="J13" s="59"/>
      <c r="K13" s="59"/>
      <c r="L13" s="59"/>
      <c r="M13" s="59"/>
      <c r="N13" s="59"/>
      <c r="O13" s="59"/>
      <c r="P13" s="60"/>
      <c r="T13" s="17"/>
      <c r="U13" s="17"/>
      <c r="V13" s="17"/>
      <c r="AB13" s="17"/>
    </row>
    <row r="14" spans="1:28" s="15" customFormat="1" ht="25.5" customHeight="1" thickBot="1" x14ac:dyDescent="0.3">
      <c r="A14" s="17"/>
      <c r="B14" s="16"/>
      <c r="I14" s="61"/>
      <c r="J14" s="62"/>
      <c r="K14" s="62"/>
      <c r="L14" s="62"/>
      <c r="M14" s="62"/>
      <c r="N14" s="62"/>
      <c r="O14" s="62"/>
      <c r="P14" s="63"/>
      <c r="T14" s="17"/>
      <c r="U14" s="17"/>
      <c r="V14" s="17"/>
      <c r="AB14" s="17"/>
    </row>
    <row r="15" spans="1:28" s="15" customFormat="1" ht="25.5" customHeight="1" x14ac:dyDescent="0.25">
      <c r="A15" s="17"/>
      <c r="B15" s="16"/>
      <c r="C15" s="18"/>
      <c r="D15" s="18"/>
      <c r="P15" s="28"/>
      <c r="T15" s="17"/>
      <c r="U15" s="17"/>
      <c r="V15" s="17"/>
      <c r="AB15" s="17"/>
    </row>
    <row r="16" spans="1:28" s="12" customFormat="1" ht="33.75" customHeight="1" thickBot="1" x14ac:dyDescent="0.3">
      <c r="A16" s="14" t="s">
        <v>21</v>
      </c>
      <c r="B16" s="20" t="s">
        <v>22</v>
      </c>
      <c r="C16" s="20" t="s">
        <v>23</v>
      </c>
      <c r="D16" s="20" t="s">
        <v>7</v>
      </c>
      <c r="E16" s="20" t="s">
        <v>8</v>
      </c>
      <c r="F16" s="20" t="s">
        <v>9</v>
      </c>
      <c r="G16" s="20" t="s">
        <v>10</v>
      </c>
      <c r="H16" s="20" t="s">
        <v>24</v>
      </c>
      <c r="I16" s="20" t="s">
        <v>11</v>
      </c>
      <c r="J16" s="20" t="s">
        <v>25</v>
      </c>
      <c r="K16" s="14" t="s">
        <v>26</v>
      </c>
      <c r="L16" s="20" t="s">
        <v>27</v>
      </c>
      <c r="M16" s="14" t="s">
        <v>28</v>
      </c>
      <c r="N16" s="20" t="s">
        <v>29</v>
      </c>
      <c r="O16" s="20" t="s">
        <v>50</v>
      </c>
      <c r="P16" s="29" t="s">
        <v>30</v>
      </c>
      <c r="Q16" s="20" t="s">
        <v>31</v>
      </c>
      <c r="R16" s="20" t="s">
        <v>32</v>
      </c>
      <c r="S16" s="14" t="s">
        <v>33</v>
      </c>
      <c r="T16" s="14" t="s">
        <v>34</v>
      </c>
      <c r="U16" s="14" t="s">
        <v>35</v>
      </c>
      <c r="V16" s="14" t="s">
        <v>36</v>
      </c>
      <c r="W16" s="20" t="s">
        <v>37</v>
      </c>
      <c r="X16" s="14" t="s">
        <v>46</v>
      </c>
      <c r="Y16" s="14" t="s">
        <v>38</v>
      </c>
      <c r="Z16" s="14" t="s">
        <v>19</v>
      </c>
      <c r="AA16" s="14" t="s">
        <v>39</v>
      </c>
      <c r="AB16" s="14" t="s">
        <v>45</v>
      </c>
    </row>
    <row r="17" spans="1:28" s="43" customFormat="1" ht="23.25" customHeight="1" thickTop="1" x14ac:dyDescent="0.2">
      <c r="A17" s="30">
        <v>1</v>
      </c>
      <c r="B17" s="31" t="s">
        <v>66</v>
      </c>
      <c r="C17" s="32" t="s">
        <v>67</v>
      </c>
      <c r="D17" s="44"/>
      <c r="E17" s="45"/>
      <c r="F17" s="33"/>
      <c r="G17" s="34">
        <v>1</v>
      </c>
      <c r="H17" s="34" t="s">
        <v>63</v>
      </c>
      <c r="I17" s="35" t="s">
        <v>64</v>
      </c>
      <c r="J17" s="34" t="s">
        <v>65</v>
      </c>
      <c r="K17" s="57" cm="1">
        <f t="array" ref="K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>6</v>
      </c>
      <c r="L17" s="37">
        <v>138</v>
      </c>
      <c r="M17" s="55">
        <f>IF(Table3[[#This Row],[Qty]]&gt;0,(MROUND(IF(H17="PR",((L17/2)+Table3[[#This Row],[Returns Inches]]+O17)*2,L17+Table3[[#This Row],[Returns Inches]]+O17),0.25)),"")</f>
        <v>152</v>
      </c>
      <c r="N17" s="38">
        <v>95.5</v>
      </c>
      <c r="O17" s="34">
        <v>3.5</v>
      </c>
      <c r="P17" s="39">
        <v>2</v>
      </c>
      <c r="Q17" s="40">
        <v>54</v>
      </c>
      <c r="R17" s="35">
        <v>26.5</v>
      </c>
      <c r="S17" s="36">
        <f>IF(AND(Table3[[#This Row],[Pr/Pn]]="PNL",Table3[[#This Row],[Stack]]="SPLIT"),"STACK ERROR",IF(AND(Table3[[#This Row],[Qty]]&gt;0,$K$6&lt;&gt;""),IFERROR(IF($K$6="No",IF(((ROUND((N17+16)/R17,0))*R17)-N17&lt;16,((ROUND((N17+16)/R17,0))*R17)+R17,(ROUND((N17+16)/R17,0))*R17),(L17*P17)+14),""),""))</f>
        <v>132.5</v>
      </c>
      <c r="T17" s="36">
        <f>IFERROR(IF(Table3[[#This Row],[Pr/Pn]]="PR",(+Table3[[#This Row],['# of Widths]]*Table3[[#This Row],[Qty]])*2,Table3[[#This Row],['# of Widths]]*Table3[[#This Row],[Qty]]),"")</f>
        <v>12</v>
      </c>
      <c r="U17" s="36">
        <f>IF(Table3[[#This Row],[Qty]]&gt;=1,ROUND(IFERROR(IF($K$6="No",SUM((K17*S17)/36),S17/36),""),2),"")</f>
        <v>22.08</v>
      </c>
      <c r="V17" s="36">
        <f>IF(Table3[[#This Row],[Qty]]&gt;=1,ROUND(IFERROR(SUM(U17*G17)*1.06,""),2),"")</f>
        <v>23.4</v>
      </c>
      <c r="W17" s="41">
        <v>16.27</v>
      </c>
      <c r="X17" s="36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>8</v>
      </c>
      <c r="Y17" s="56">
        <f>IFERROR(W17*X17,"")</f>
        <v>130.16</v>
      </c>
      <c r="Z17" s="56">
        <f t="shared" ref="Z17" si="0">IFERROR(Y17*G17,"")</f>
        <v>130.16</v>
      </c>
      <c r="AA17" s="36">
        <f>IF(J17="YES",(CEILING(((N17*X17)/36),0.25)),"")</f>
        <v>21.25</v>
      </c>
      <c r="AB17" s="42" t="str">
        <f>IF(Table3[[#This Row],[Fabric Name]]="","NO","YES")</f>
        <v>YES</v>
      </c>
    </row>
    <row r="18" spans="1:28" s="43" customFormat="1" ht="23.25" hidden="1" customHeight="1" x14ac:dyDescent="0.2">
      <c r="A18" s="30">
        <v>2</v>
      </c>
      <c r="B18" s="31"/>
      <c r="C18" s="32"/>
      <c r="D18" s="44"/>
      <c r="E18" s="45"/>
      <c r="F18" s="33"/>
      <c r="G18" s="34"/>
      <c r="H18" s="34"/>
      <c r="I18" s="35"/>
      <c r="J18" s="34"/>
      <c r="K18" s="36" t="str" cm="1">
        <f t="array" ref="K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8" s="37"/>
      <c r="M18" s="55" t="str">
        <f>IF(Table3[[#This Row],[Qty]]&gt;0,(MROUND(IF(H18="PR",((L18/2)+Table3[[#This Row],[Returns Inches]]+O18)*2,L18+Table3[[#This Row],[Returns Inches]]+O18),0.25)),"")</f>
        <v/>
      </c>
      <c r="N18" s="38"/>
      <c r="O18" s="34"/>
      <c r="P18" s="39"/>
      <c r="Q18" s="40"/>
      <c r="R18" s="35"/>
      <c r="S18" s="36" t="str">
        <f>IF(AND(Table3[[#This Row],[Pr/Pn]]="PNL",Table3[[#This Row],[Stack]]="SPLIT"),"STACK ERROR",IF(AND(Table3[[#This Row],[Qty]]&gt;0,$K$6&lt;&gt;""),IFERROR(IF($K$6="No",IF(((ROUND((N18+16)/R18,0))*R18)-N18&lt;16,((ROUND((N18+16)/R18,0))*R18)+R18,(ROUND((N18+16)/R18,0))*R18),(L18*P18)+14),""),""))</f>
        <v/>
      </c>
      <c r="T18" s="36" t="str">
        <f>IFERROR(IF(Table3[[#This Row],[Pr/Pn]]="PR",(+Table3[[#This Row],['# of Widths]]*Table3[[#This Row],[Qty]])*2,Table3[[#This Row],['# of Widths]]*Table3[[#This Row],[Qty]]),"")</f>
        <v/>
      </c>
      <c r="U18" s="36" t="str">
        <f>IF(Table3[[#This Row],[Qty]]&gt;=1,ROUND(IFERROR(IF($K$6="No",SUM((K18*S18)/36),S18/36),""),2),"")</f>
        <v/>
      </c>
      <c r="V18" s="36" t="str">
        <f>IF(Table3[[#This Row],[Qty]]&gt;=1,ROUND(IFERROR(SUM(U18*G18)*1.06,""),2),"")</f>
        <v/>
      </c>
      <c r="W18" s="41"/>
      <c r="X1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8" s="56" t="str">
        <f t="shared" ref="Y18:Y48" si="1">IFERROR(W18*X18,"")</f>
        <v/>
      </c>
      <c r="Z18" s="56" t="str">
        <f t="shared" ref="Z18:Z81" si="2">IFERROR(Y18*G18,"")</f>
        <v/>
      </c>
      <c r="AA18" s="36" t="str">
        <f t="shared" ref="AA18:AA81" si="3">IF(J18="YES",(CEILING(((N18*X18)/36),0.25)),"")</f>
        <v/>
      </c>
      <c r="AB18" s="42" t="str">
        <f>IF(Table3[[#This Row],[Fabric Name]]="","NO","YES")</f>
        <v>NO</v>
      </c>
    </row>
    <row r="19" spans="1:28" s="43" customFormat="1" ht="23.25" hidden="1" customHeight="1" x14ac:dyDescent="0.2">
      <c r="A19" s="30">
        <v>3</v>
      </c>
      <c r="B19" s="31"/>
      <c r="C19" s="32"/>
      <c r="D19" s="44"/>
      <c r="E19" s="45"/>
      <c r="F19" s="33"/>
      <c r="G19" s="34"/>
      <c r="H19" s="34"/>
      <c r="I19" s="35"/>
      <c r="J19" s="34"/>
      <c r="K19" s="36" t="str" cm="1">
        <f t="array" ref="K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9" s="37"/>
      <c r="M19" s="55" t="str">
        <f>IF(Table3[[#This Row],[Qty]]&gt;0,(MROUND(IF(H19="PR",((L19/2)+Table3[[#This Row],[Returns Inches]]+O19)*2,L19+Table3[[#This Row],[Returns Inches]]+O19),0.25)),"")</f>
        <v/>
      </c>
      <c r="N19" s="38"/>
      <c r="O19" s="34"/>
      <c r="P19" s="39"/>
      <c r="Q19" s="40"/>
      <c r="R19" s="35"/>
      <c r="S19" s="36" t="str">
        <f>IF(AND(Table3[[#This Row],[Pr/Pn]]="PNL",Table3[[#This Row],[Stack]]="SPLIT"),"STACK ERROR",IF(AND(Table3[[#This Row],[Qty]]&gt;0,$K$6&lt;&gt;""),IFERROR(IF($K$6="No",IF(((ROUND((N19+16)/R19,0))*R19)-N19&lt;16,((ROUND((N19+16)/R19,0))*R19)+R19,(ROUND((N19+16)/R19,0))*R19),(L19*P19)+14),""),""))</f>
        <v/>
      </c>
      <c r="T19" s="36" t="str">
        <f>IFERROR(IF(Table3[[#This Row],[Pr/Pn]]="PR",(+Table3[[#This Row],['# of Widths]]*Table3[[#This Row],[Qty]])*2,Table3[[#This Row],['# of Widths]]*Table3[[#This Row],[Qty]]),"")</f>
        <v/>
      </c>
      <c r="U19" s="36" t="str">
        <f>IF(Table3[[#This Row],[Qty]]&gt;=1,ROUND(IFERROR(IF($K$6="No",SUM((K19*S19)/36),S19/36),""),2),"")</f>
        <v/>
      </c>
      <c r="V19" s="36" t="str">
        <f>IF(Table3[[#This Row],[Qty]]&gt;=1,ROUND(IFERROR(SUM(U19*G19)*1.06,""),2),"")</f>
        <v/>
      </c>
      <c r="W19" s="41"/>
      <c r="X1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9" s="56" t="str">
        <f t="shared" si="1"/>
        <v/>
      </c>
      <c r="Z19" s="56" t="str">
        <f t="shared" si="2"/>
        <v/>
      </c>
      <c r="AA19" s="36" t="str">
        <f t="shared" si="3"/>
        <v/>
      </c>
      <c r="AB19" s="42" t="str">
        <f>IF(Table3[[#This Row],[Fabric Name]]="","NO","YES")</f>
        <v>NO</v>
      </c>
    </row>
    <row r="20" spans="1:28" s="43" customFormat="1" ht="23.25" hidden="1" customHeight="1" x14ac:dyDescent="0.2">
      <c r="A20" s="30">
        <v>4</v>
      </c>
      <c r="B20" s="31"/>
      <c r="C20" s="32"/>
      <c r="D20" s="44"/>
      <c r="E20" s="45"/>
      <c r="F20" s="33"/>
      <c r="G20" s="34"/>
      <c r="H20" s="34"/>
      <c r="I20" s="35"/>
      <c r="J20" s="34"/>
      <c r="K20" s="36" t="str" cm="1">
        <f t="array" ref="K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0" s="37"/>
      <c r="M20" s="55" t="str">
        <f>IF(Table3[[#This Row],[Qty]]&gt;0,(MROUND(IF(H20="PR",((L20/2)+Table3[[#This Row],[Returns Inches]]+O20)*2,L20+Table3[[#This Row],[Returns Inches]]+O20),0.25)),"")</f>
        <v/>
      </c>
      <c r="N20" s="38"/>
      <c r="O20" s="34"/>
      <c r="P20" s="39"/>
      <c r="Q20" s="40"/>
      <c r="R20" s="35"/>
      <c r="S20" s="36" t="str">
        <f>IF(AND(Table3[[#This Row],[Pr/Pn]]="PNL",Table3[[#This Row],[Stack]]="SPLIT"),"STACK ERROR",IF(AND(Table3[[#This Row],[Qty]]&gt;0,$K$6&lt;&gt;""),IFERROR(IF($K$6="No",IF(((ROUND((N20+16)/R20,0))*R20)-N20&lt;16,((ROUND((N20+16)/R20,0))*R20)+R20,(ROUND((N20+16)/R20,0))*R20),(L20*P20)+14),""),""))</f>
        <v/>
      </c>
      <c r="T20" s="36" t="str">
        <f>IFERROR(IF(Table3[[#This Row],[Pr/Pn]]="PR",(+Table3[[#This Row],['# of Widths]]*Table3[[#This Row],[Qty]])*2,Table3[[#This Row],['# of Widths]]*Table3[[#This Row],[Qty]]),"")</f>
        <v/>
      </c>
      <c r="U20" s="36" t="str">
        <f>IF(Table3[[#This Row],[Qty]]&gt;=1,ROUND(IFERROR(IF($K$6="No",SUM((K20*S20)/36),S20/36),""),2),"")</f>
        <v/>
      </c>
      <c r="V20" s="36" t="str">
        <f>IF(Table3[[#This Row],[Qty]]&gt;=1,ROUND(IFERROR(SUM(U20*G20)*1.06,""),2),"")</f>
        <v/>
      </c>
      <c r="W20" s="41"/>
      <c r="X2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0" s="56" t="str">
        <f t="shared" si="1"/>
        <v/>
      </c>
      <c r="Z20" s="56" t="str">
        <f t="shared" si="2"/>
        <v/>
      </c>
      <c r="AA20" s="36" t="str">
        <f t="shared" si="3"/>
        <v/>
      </c>
      <c r="AB20" s="42" t="str">
        <f>IF(Table3[[#This Row],[Fabric Name]]="","NO","YES")</f>
        <v>NO</v>
      </c>
    </row>
    <row r="21" spans="1:28" s="43" customFormat="1" ht="23.25" hidden="1" customHeight="1" x14ac:dyDescent="0.2">
      <c r="A21" s="30">
        <v>5</v>
      </c>
      <c r="B21" s="31"/>
      <c r="C21" s="32"/>
      <c r="D21" s="44"/>
      <c r="E21" s="45"/>
      <c r="F21" s="33"/>
      <c r="G21" s="34"/>
      <c r="H21" s="34"/>
      <c r="I21" s="35"/>
      <c r="J21" s="34"/>
      <c r="K21" s="36" t="str" cm="1">
        <f t="array" ref="K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1" s="37"/>
      <c r="M21" s="55" t="str">
        <f>IF(Table3[[#This Row],[Qty]]&gt;0,(MROUND(IF(H21="PR",((L21/2)+Table3[[#This Row],[Returns Inches]]+O21)*2,L21+Table3[[#This Row],[Returns Inches]]+O21),0.25)),"")</f>
        <v/>
      </c>
      <c r="N21" s="38"/>
      <c r="O21" s="34"/>
      <c r="P21" s="39"/>
      <c r="Q21" s="40"/>
      <c r="R21" s="35"/>
      <c r="S21" s="36" t="str">
        <f>IF(AND(Table3[[#This Row],[Pr/Pn]]="PNL",Table3[[#This Row],[Stack]]="SPLIT"),"STACK ERROR",IF(AND(Table3[[#This Row],[Qty]]&gt;0,$K$6&lt;&gt;""),IFERROR(IF($K$6="No",IF(((ROUND((N21+16)/R21,0))*R21)-N21&lt;16,((ROUND((N21+16)/R21,0))*R21)+R21,(ROUND((N21+16)/R21,0))*R21),(L21*P21)+14),""),""))</f>
        <v/>
      </c>
      <c r="T21" s="36" t="str">
        <f>IFERROR(IF(Table3[[#This Row],[Pr/Pn]]="PR",(+Table3[[#This Row],['# of Widths]]*Table3[[#This Row],[Qty]])*2,Table3[[#This Row],['# of Widths]]*Table3[[#This Row],[Qty]]),"")</f>
        <v/>
      </c>
      <c r="U21" s="36" t="str">
        <f>IF(Table3[[#This Row],[Qty]]&gt;=1,ROUND(IFERROR(IF($K$6="No",SUM((K21*S21)/36),S21/36),""),2),"")</f>
        <v/>
      </c>
      <c r="V21" s="36" t="str">
        <f>IF(Table3[[#This Row],[Qty]]&gt;=1,ROUND(IFERROR(SUM(U21*G21)*1.06,""),2),"")</f>
        <v/>
      </c>
      <c r="W21" s="41"/>
      <c r="X2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1" s="56" t="str">
        <f t="shared" si="1"/>
        <v/>
      </c>
      <c r="Z21" s="56" t="str">
        <f t="shared" si="2"/>
        <v/>
      </c>
      <c r="AA21" s="36" t="str">
        <f t="shared" si="3"/>
        <v/>
      </c>
      <c r="AB21" s="42" t="str">
        <f>IF(Table3[[#This Row],[Fabric Name]]="","NO","YES")</f>
        <v>NO</v>
      </c>
    </row>
    <row r="22" spans="1:28" s="43" customFormat="1" ht="23.25" hidden="1" customHeight="1" x14ac:dyDescent="0.2">
      <c r="A22" s="30">
        <v>6</v>
      </c>
      <c r="B22" s="31"/>
      <c r="C22" s="32"/>
      <c r="D22" s="44"/>
      <c r="E22" s="45"/>
      <c r="F22" s="33"/>
      <c r="G22" s="34"/>
      <c r="H22" s="34"/>
      <c r="I22" s="35"/>
      <c r="J22" s="34"/>
      <c r="K22" s="36" t="str" cm="1">
        <f t="array" ref="K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2" s="37"/>
      <c r="M22" s="55" t="str">
        <f>IF(Table3[[#This Row],[Qty]]&gt;0,(MROUND(IF(H22="PR",((L22/2)+Table3[[#This Row],[Returns Inches]]+O22)*2,L22+Table3[[#This Row],[Returns Inches]]+O22),0.25)),"")</f>
        <v/>
      </c>
      <c r="N22" s="38"/>
      <c r="O22" s="34"/>
      <c r="P22" s="39"/>
      <c r="Q22" s="40"/>
      <c r="R22" s="35"/>
      <c r="S22" s="36" t="str">
        <f>IF(AND(Table3[[#This Row],[Pr/Pn]]="PNL",Table3[[#This Row],[Stack]]="SPLIT"),"STACK ERROR",IF(AND(Table3[[#This Row],[Qty]]&gt;0,$K$6&lt;&gt;""),IFERROR(IF($K$6="No",IF(((ROUND((N22+16)/R22,0))*R22)-N22&lt;16,((ROUND((N22+16)/R22,0))*R22)+R22,(ROUND((N22+16)/R22,0))*R22),(L22*P22)+14),""),""))</f>
        <v/>
      </c>
      <c r="T22" s="36" t="str">
        <f>IFERROR(IF(Table3[[#This Row],[Pr/Pn]]="PR",(+Table3[[#This Row],['# of Widths]]*Table3[[#This Row],[Qty]])*2,Table3[[#This Row],['# of Widths]]*Table3[[#This Row],[Qty]]),"")</f>
        <v/>
      </c>
      <c r="U22" s="36" t="str">
        <f>IF(Table3[[#This Row],[Qty]]&gt;=1,ROUND(IFERROR(IF($K$6="No",SUM((K22*S22)/36),S22/36),""),2),"")</f>
        <v/>
      </c>
      <c r="V22" s="36" t="str">
        <f>IF(Table3[[#This Row],[Qty]]&gt;=1,ROUND(IFERROR(SUM(U22*G22)*1.06,""),2),"")</f>
        <v/>
      </c>
      <c r="W22" s="41"/>
      <c r="X2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2" s="56" t="str">
        <f t="shared" si="1"/>
        <v/>
      </c>
      <c r="Z22" s="56" t="str">
        <f t="shared" si="2"/>
        <v/>
      </c>
      <c r="AA22" s="36" t="str">
        <f t="shared" si="3"/>
        <v/>
      </c>
      <c r="AB22" s="42" t="str">
        <f>IF(Table3[[#This Row],[Fabric Name]]="","NO","YES")</f>
        <v>NO</v>
      </c>
    </row>
    <row r="23" spans="1:28" s="43" customFormat="1" ht="23.25" hidden="1" customHeight="1" x14ac:dyDescent="0.2">
      <c r="A23" s="30">
        <v>7</v>
      </c>
      <c r="B23" s="31"/>
      <c r="C23" s="32"/>
      <c r="D23" s="44"/>
      <c r="E23" s="45"/>
      <c r="F23" s="33"/>
      <c r="G23" s="34"/>
      <c r="H23" s="34"/>
      <c r="I23" s="35"/>
      <c r="J23" s="34"/>
      <c r="K23" s="36" t="str" cm="1">
        <f t="array" ref="K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3" s="37"/>
      <c r="M23" s="55" t="str">
        <f>IF(Table3[[#This Row],[Qty]]&gt;0,(MROUND(IF(H23="PR",((L23/2)+Table3[[#This Row],[Returns Inches]]+O23)*2,L23+Table3[[#This Row],[Returns Inches]]+O23),0.25)),"")</f>
        <v/>
      </c>
      <c r="N23" s="38"/>
      <c r="O23" s="34"/>
      <c r="P23" s="39"/>
      <c r="Q23" s="40"/>
      <c r="R23" s="35"/>
      <c r="S23" s="36" t="str">
        <f>IF(AND(Table3[[#This Row],[Pr/Pn]]="PNL",Table3[[#This Row],[Stack]]="SPLIT"),"STACK ERROR",IF(AND(Table3[[#This Row],[Qty]]&gt;0,$K$6&lt;&gt;""),IFERROR(IF($K$6="No",IF(((ROUND((N23+16)/R23,0))*R23)-N23&lt;16,((ROUND((N23+16)/R23,0))*R23)+R23,(ROUND((N23+16)/R23,0))*R23),(L23*P23)+14),""),""))</f>
        <v/>
      </c>
      <c r="T23" s="36" t="str">
        <f>IFERROR(IF(Table3[[#This Row],[Pr/Pn]]="PR",(+Table3[[#This Row],['# of Widths]]*Table3[[#This Row],[Qty]])*2,Table3[[#This Row],['# of Widths]]*Table3[[#This Row],[Qty]]),"")</f>
        <v/>
      </c>
      <c r="U23" s="36" t="str">
        <f>IF(Table3[[#This Row],[Qty]]&gt;=1,ROUND(IFERROR(IF($K$6="No",SUM((K23*S23)/36),S23/36),""),2),"")</f>
        <v/>
      </c>
      <c r="V23" s="36" t="str">
        <f>IF(Table3[[#This Row],[Qty]]&gt;=1,ROUND(IFERROR(SUM(U23*G23)*1.06,""),2),"")</f>
        <v/>
      </c>
      <c r="W23" s="41"/>
      <c r="X2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3" s="56" t="str">
        <f t="shared" si="1"/>
        <v/>
      </c>
      <c r="Z23" s="56" t="str">
        <f t="shared" si="2"/>
        <v/>
      </c>
      <c r="AA23" s="36" t="str">
        <f t="shared" si="3"/>
        <v/>
      </c>
      <c r="AB23" s="42" t="str">
        <f>IF(Table3[[#This Row],[Fabric Name]]="","NO","YES")</f>
        <v>NO</v>
      </c>
    </row>
    <row r="24" spans="1:28" s="43" customFormat="1" ht="23.25" hidden="1" customHeight="1" x14ac:dyDescent="0.2">
      <c r="A24" s="30">
        <v>8</v>
      </c>
      <c r="B24" s="31"/>
      <c r="C24" s="32"/>
      <c r="D24" s="44"/>
      <c r="E24" s="45"/>
      <c r="F24" s="33"/>
      <c r="G24" s="34"/>
      <c r="H24" s="34"/>
      <c r="I24" s="35"/>
      <c r="J24" s="34"/>
      <c r="K24" s="36" t="str" cm="1">
        <f t="array" ref="K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4" s="37"/>
      <c r="M24" s="55" t="str">
        <f>IF(Table3[[#This Row],[Qty]]&gt;0,(MROUND(IF(H24="PR",((L24/2)+Table3[[#This Row],[Returns Inches]]+O24)*2,L24+Table3[[#This Row],[Returns Inches]]+O24),0.25)),"")</f>
        <v/>
      </c>
      <c r="N24" s="38"/>
      <c r="O24" s="34"/>
      <c r="P24" s="39"/>
      <c r="Q24" s="40"/>
      <c r="R24" s="35"/>
      <c r="S24" s="36" t="str">
        <f>IF(AND(Table3[[#This Row],[Pr/Pn]]="PNL",Table3[[#This Row],[Stack]]="SPLIT"),"STACK ERROR",IF(AND(Table3[[#This Row],[Qty]]&gt;0,$K$6&lt;&gt;""),IFERROR(IF($K$6="No",IF(((ROUND((N24+16)/R24,0))*R24)-N24&lt;16,((ROUND((N24+16)/R24,0))*R24)+R24,(ROUND((N24+16)/R24,0))*R24),(L24*P24)+14),""),""))</f>
        <v/>
      </c>
      <c r="T24" s="36" t="str">
        <f>IFERROR(IF(Table3[[#This Row],[Pr/Pn]]="PR",(+Table3[[#This Row],['# of Widths]]*Table3[[#This Row],[Qty]])*2,Table3[[#This Row],['# of Widths]]*Table3[[#This Row],[Qty]]),"")</f>
        <v/>
      </c>
      <c r="U24" s="36" t="str">
        <f>IF(Table3[[#This Row],[Qty]]&gt;=1,ROUND(IFERROR(IF($K$6="No",SUM((K24*S24)/36),S24/36),""),2),"")</f>
        <v/>
      </c>
      <c r="V24" s="36" t="str">
        <f>IF(Table3[[#This Row],[Qty]]&gt;=1,ROUND(IFERROR(SUM(U24*G24)*1.06,""),2),"")</f>
        <v/>
      </c>
      <c r="W24" s="41"/>
      <c r="X2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4" s="56" t="str">
        <f t="shared" si="1"/>
        <v/>
      </c>
      <c r="Z24" s="56" t="str">
        <f t="shared" si="2"/>
        <v/>
      </c>
      <c r="AA24" s="36" t="str">
        <f t="shared" si="3"/>
        <v/>
      </c>
      <c r="AB24" s="42" t="str">
        <f>IF(Table3[[#This Row],[Fabric Name]]="","NO","YES")</f>
        <v>NO</v>
      </c>
    </row>
    <row r="25" spans="1:28" s="43" customFormat="1" ht="23.25" hidden="1" customHeight="1" x14ac:dyDescent="0.2">
      <c r="A25" s="30">
        <v>9</v>
      </c>
      <c r="B25" s="31"/>
      <c r="C25" s="32"/>
      <c r="D25" s="44"/>
      <c r="E25" s="45"/>
      <c r="F25" s="33"/>
      <c r="G25" s="34"/>
      <c r="H25" s="34"/>
      <c r="I25" s="35"/>
      <c r="J25" s="34"/>
      <c r="K25" s="36" t="str" cm="1">
        <f t="array" ref="K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5" s="37"/>
      <c r="M25" s="55" t="str">
        <f>IF(Table3[[#This Row],[Qty]]&gt;0,(MROUND(IF(H25="PR",((L25/2)+Table3[[#This Row],[Returns Inches]]+O25)*2,L25+Table3[[#This Row],[Returns Inches]]+O25),0.25)),"")</f>
        <v/>
      </c>
      <c r="N25" s="38"/>
      <c r="O25" s="34"/>
      <c r="P25" s="39"/>
      <c r="Q25" s="40"/>
      <c r="R25" s="35"/>
      <c r="S25" s="36" t="str">
        <f>IF(AND(Table3[[#This Row],[Pr/Pn]]="PNL",Table3[[#This Row],[Stack]]="SPLIT"),"STACK ERROR",IF(AND(Table3[[#This Row],[Qty]]&gt;0,$K$6&lt;&gt;""),IFERROR(IF($K$6="No",IF(((ROUND((N25+16)/R25,0))*R25)-N25&lt;16,((ROUND((N25+16)/R25,0))*R25)+R25,(ROUND((N25+16)/R25,0))*R25),(L25*P25)+14),""),""))</f>
        <v/>
      </c>
      <c r="T25" s="36" t="str">
        <f>IFERROR(IF(Table3[[#This Row],[Pr/Pn]]="PR",(+Table3[[#This Row],['# of Widths]]*Table3[[#This Row],[Qty]])*2,Table3[[#This Row],['# of Widths]]*Table3[[#This Row],[Qty]]),"")</f>
        <v/>
      </c>
      <c r="U25" s="36" t="str">
        <f>IF(Table3[[#This Row],[Qty]]&gt;=1,ROUND(IFERROR(IF($K$6="No",SUM((K25*S25)/36),S25/36),""),2),"")</f>
        <v/>
      </c>
      <c r="V25" s="36" t="str">
        <f>IF(Table3[[#This Row],[Qty]]&gt;=1,ROUND(IFERROR(SUM(U25*G25)*1.06,""),2),"")</f>
        <v/>
      </c>
      <c r="W25" s="41"/>
      <c r="X2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5" s="56" t="str">
        <f t="shared" si="1"/>
        <v/>
      </c>
      <c r="Z25" s="56" t="str">
        <f t="shared" si="2"/>
        <v/>
      </c>
      <c r="AA25" s="36" t="str">
        <f t="shared" si="3"/>
        <v/>
      </c>
      <c r="AB25" s="42" t="str">
        <f>IF(Table3[[#This Row],[Fabric Name]]="","NO","YES")</f>
        <v>NO</v>
      </c>
    </row>
    <row r="26" spans="1:28" s="43" customFormat="1" ht="23.25" hidden="1" customHeight="1" x14ac:dyDescent="0.2">
      <c r="A26" s="30">
        <v>10</v>
      </c>
      <c r="B26" s="31"/>
      <c r="C26" s="32"/>
      <c r="D26" s="44"/>
      <c r="E26" s="45"/>
      <c r="F26" s="33"/>
      <c r="G26" s="34"/>
      <c r="H26" s="34"/>
      <c r="I26" s="35"/>
      <c r="J26" s="34"/>
      <c r="K26" s="36" t="str" cm="1">
        <f t="array" ref="K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6" s="37"/>
      <c r="M26" s="55" t="str">
        <f>IF(Table3[[#This Row],[Qty]]&gt;0,(MROUND(IF(H26="PR",((L26/2)+Table3[[#This Row],[Returns Inches]]+O26)*2,L26+Table3[[#This Row],[Returns Inches]]+O26),0.25)),"")</f>
        <v/>
      </c>
      <c r="N26" s="38"/>
      <c r="O26" s="34"/>
      <c r="P26" s="39"/>
      <c r="Q26" s="40"/>
      <c r="R26" s="35"/>
      <c r="S26" s="36" t="str">
        <f>IF(AND(Table3[[#This Row],[Pr/Pn]]="PNL",Table3[[#This Row],[Stack]]="SPLIT"),"STACK ERROR",IF(AND(Table3[[#This Row],[Qty]]&gt;0,$K$6&lt;&gt;""),IFERROR(IF($K$6="No",IF(((ROUND((N26+16)/R26,0))*R26)-N26&lt;16,((ROUND((N26+16)/R26,0))*R26)+R26,(ROUND((N26+16)/R26,0))*R26),(L26*P26)+14),""),""))</f>
        <v/>
      </c>
      <c r="T26" s="36" t="str">
        <f>IFERROR(IF(Table3[[#This Row],[Pr/Pn]]="PR",(+Table3[[#This Row],['# of Widths]]*Table3[[#This Row],[Qty]])*2,Table3[[#This Row],['# of Widths]]*Table3[[#This Row],[Qty]]),"")</f>
        <v/>
      </c>
      <c r="U26" s="36" t="str">
        <f>IF(Table3[[#This Row],[Qty]]&gt;=1,ROUND(IFERROR(IF($K$6="No",SUM((K26*S26)/36),S26/36),""),2),"")</f>
        <v/>
      </c>
      <c r="V26" s="36" t="str">
        <f>IF(Table3[[#This Row],[Qty]]&gt;=1,ROUND(IFERROR(SUM(U26*G26)*1.06,""),2),"")</f>
        <v/>
      </c>
      <c r="W26" s="41"/>
      <c r="X2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6" s="56" t="str">
        <f t="shared" si="1"/>
        <v/>
      </c>
      <c r="Z26" s="56" t="str">
        <f t="shared" si="2"/>
        <v/>
      </c>
      <c r="AA26" s="36" t="str">
        <f t="shared" si="3"/>
        <v/>
      </c>
      <c r="AB26" s="42" t="str">
        <f>IF(Table3[[#This Row],[Fabric Name]]="","NO","YES")</f>
        <v>NO</v>
      </c>
    </row>
    <row r="27" spans="1:28" s="43" customFormat="1" ht="23.25" hidden="1" customHeight="1" x14ac:dyDescent="0.2">
      <c r="A27" s="30">
        <v>11</v>
      </c>
      <c r="B27" s="31"/>
      <c r="C27" s="32"/>
      <c r="D27" s="44"/>
      <c r="E27" s="45"/>
      <c r="F27" s="33"/>
      <c r="G27" s="34"/>
      <c r="H27" s="34"/>
      <c r="I27" s="35"/>
      <c r="J27" s="34"/>
      <c r="K27" s="36" t="str" cm="1">
        <f t="array" ref="K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7" s="37"/>
      <c r="M27" s="55" t="str">
        <f>IF(Table3[[#This Row],[Qty]]&gt;0,(MROUND(IF(H27="PR",((L27/2)+Table3[[#This Row],[Returns Inches]]+O27)*2,L27+Table3[[#This Row],[Returns Inches]]+O27),0.25)),"")</f>
        <v/>
      </c>
      <c r="N27" s="38"/>
      <c r="O27" s="34"/>
      <c r="P27" s="39"/>
      <c r="Q27" s="40"/>
      <c r="R27" s="35"/>
      <c r="S27" s="36" t="str">
        <f>IF(AND(Table3[[#This Row],[Pr/Pn]]="PNL",Table3[[#This Row],[Stack]]="SPLIT"),"STACK ERROR",IF(AND(Table3[[#This Row],[Qty]]&gt;0,$K$6&lt;&gt;""),IFERROR(IF($K$6="No",IF(((ROUND((N27+16)/R27,0))*R27)-N27&lt;16,((ROUND((N27+16)/R27,0))*R27)+R27,(ROUND((N27+16)/R27,0))*R27),(L27*P27)+14),""),""))</f>
        <v/>
      </c>
      <c r="T27" s="36" t="str">
        <f>IFERROR(IF(Table3[[#This Row],[Pr/Pn]]="PR",(+Table3[[#This Row],['# of Widths]]*Table3[[#This Row],[Qty]])*2,Table3[[#This Row],['# of Widths]]*Table3[[#This Row],[Qty]]),"")</f>
        <v/>
      </c>
      <c r="U27" s="36" t="str">
        <f>IF(Table3[[#This Row],[Qty]]&gt;=1,ROUND(IFERROR(IF($K$6="No",SUM((K27*S27)/36),S27/36),""),2),"")</f>
        <v/>
      </c>
      <c r="V27" s="36" t="str">
        <f>IF(Table3[[#This Row],[Qty]]&gt;=1,ROUND(IFERROR(SUM(U27*G27)*1.06,""),2),"")</f>
        <v/>
      </c>
      <c r="W27" s="41"/>
      <c r="X2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7" s="56" t="str">
        <f t="shared" si="1"/>
        <v/>
      </c>
      <c r="Z27" s="56" t="str">
        <f t="shared" si="2"/>
        <v/>
      </c>
      <c r="AA27" s="36" t="str">
        <f t="shared" si="3"/>
        <v/>
      </c>
      <c r="AB27" s="42" t="str">
        <f>IF(Table3[[#This Row],[Fabric Name]]="","NO","YES")</f>
        <v>NO</v>
      </c>
    </row>
    <row r="28" spans="1:28" s="43" customFormat="1" ht="23.25" hidden="1" customHeight="1" x14ac:dyDescent="0.2">
      <c r="A28" s="30">
        <v>12</v>
      </c>
      <c r="B28" s="31"/>
      <c r="C28" s="32"/>
      <c r="D28" s="44"/>
      <c r="E28" s="45"/>
      <c r="F28" s="33"/>
      <c r="G28" s="34"/>
      <c r="H28" s="34"/>
      <c r="I28" s="35"/>
      <c r="J28" s="34"/>
      <c r="K28" s="36" t="str" cm="1">
        <f t="array" ref="K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8" s="37"/>
      <c r="M28" s="55" t="str">
        <f>IF(Table3[[#This Row],[Qty]]&gt;0,(MROUND(IF(H28="PR",((L28/2)+Table3[[#This Row],[Returns Inches]]+O28)*2,L28+Table3[[#This Row],[Returns Inches]]+O28),0.25)),"")</f>
        <v/>
      </c>
      <c r="N28" s="38"/>
      <c r="O28" s="34"/>
      <c r="P28" s="39"/>
      <c r="Q28" s="40"/>
      <c r="R28" s="35"/>
      <c r="S28" s="36" t="str">
        <f>IF(AND(Table3[[#This Row],[Pr/Pn]]="PNL",Table3[[#This Row],[Stack]]="SPLIT"),"STACK ERROR",IF(AND(Table3[[#This Row],[Qty]]&gt;0,$K$6&lt;&gt;""),IFERROR(IF($K$6="No",IF(((ROUND((N28+16)/R28,0))*R28)-N28&lt;16,((ROUND((N28+16)/R28,0))*R28)+R28,(ROUND((N28+16)/R28,0))*R28),(L28*P28)+14),""),""))</f>
        <v/>
      </c>
      <c r="T28" s="36" t="str">
        <f>IFERROR(IF(Table3[[#This Row],[Pr/Pn]]="PR",(+Table3[[#This Row],['# of Widths]]*Table3[[#This Row],[Qty]])*2,Table3[[#This Row],['# of Widths]]*Table3[[#This Row],[Qty]]),"")</f>
        <v/>
      </c>
      <c r="U28" s="36" t="str">
        <f>IF(Table3[[#This Row],[Qty]]&gt;=1,ROUND(IFERROR(IF($K$6="No",SUM((K28*S28)/36),S28/36),""),2),"")</f>
        <v/>
      </c>
      <c r="V28" s="36" t="str">
        <f>IF(Table3[[#This Row],[Qty]]&gt;=1,ROUND(IFERROR(SUM(U28*G28)*1.06,""),2),"")</f>
        <v/>
      </c>
      <c r="W28" s="41"/>
      <c r="X2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8" s="56" t="str">
        <f t="shared" si="1"/>
        <v/>
      </c>
      <c r="Z28" s="56" t="str">
        <f t="shared" si="2"/>
        <v/>
      </c>
      <c r="AA28" s="36" t="str">
        <f t="shared" si="3"/>
        <v/>
      </c>
      <c r="AB28" s="42" t="str">
        <f>IF(Table3[[#This Row],[Fabric Name]]="","NO","YES")</f>
        <v>NO</v>
      </c>
    </row>
    <row r="29" spans="1:28" s="43" customFormat="1" ht="23.25" hidden="1" customHeight="1" x14ac:dyDescent="0.2">
      <c r="A29" s="30">
        <v>13</v>
      </c>
      <c r="B29" s="31"/>
      <c r="C29" s="32"/>
      <c r="D29" s="44"/>
      <c r="E29" s="45"/>
      <c r="F29" s="33"/>
      <c r="G29" s="34"/>
      <c r="H29" s="34"/>
      <c r="I29" s="35"/>
      <c r="J29" s="34"/>
      <c r="K29" s="36" t="str" cm="1">
        <f t="array" ref="K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29" s="37"/>
      <c r="M29" s="55" t="str">
        <f>IF(Table3[[#This Row],[Qty]]&gt;0,(MROUND(IF(H29="PR",((L29/2)+Table3[[#This Row],[Returns Inches]]+O29)*2,L29+Table3[[#This Row],[Returns Inches]]+O29),0.25)),"")</f>
        <v/>
      </c>
      <c r="N29" s="38"/>
      <c r="O29" s="34"/>
      <c r="P29" s="39"/>
      <c r="Q29" s="40"/>
      <c r="R29" s="35"/>
      <c r="S29" s="36" t="str">
        <f>IF(AND(Table3[[#This Row],[Pr/Pn]]="PNL",Table3[[#This Row],[Stack]]="SPLIT"),"STACK ERROR",IF(AND(Table3[[#This Row],[Qty]]&gt;0,$K$6&lt;&gt;""),IFERROR(IF($K$6="No",IF(((ROUND((N29+16)/R29,0))*R29)-N29&lt;16,((ROUND((N29+16)/R29,0))*R29)+R29,(ROUND((N29+16)/R29,0))*R29),(L29*P29)+14),""),""))</f>
        <v/>
      </c>
      <c r="T29" s="36" t="str">
        <f>IFERROR(IF(Table3[[#This Row],[Pr/Pn]]="PR",(+Table3[[#This Row],['# of Widths]]*Table3[[#This Row],[Qty]])*2,Table3[[#This Row],['# of Widths]]*Table3[[#This Row],[Qty]]),"")</f>
        <v/>
      </c>
      <c r="U29" s="36" t="str">
        <f>IF(Table3[[#This Row],[Qty]]&gt;=1,ROUND(IFERROR(IF($K$6="No",SUM((K29*S29)/36),S29/36),""),2),"")</f>
        <v/>
      </c>
      <c r="V29" s="36" t="str">
        <f>IF(Table3[[#This Row],[Qty]]&gt;=1,ROUND(IFERROR(SUM(U29*G29)*1.06,""),2),"")</f>
        <v/>
      </c>
      <c r="W29" s="41"/>
      <c r="X2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29" s="56" t="str">
        <f t="shared" si="1"/>
        <v/>
      </c>
      <c r="Z29" s="56" t="str">
        <f t="shared" si="2"/>
        <v/>
      </c>
      <c r="AA29" s="36" t="str">
        <f t="shared" si="3"/>
        <v/>
      </c>
      <c r="AB29" s="42" t="str">
        <f>IF(Table3[[#This Row],[Fabric Name]]="","NO","YES")</f>
        <v>NO</v>
      </c>
    </row>
    <row r="30" spans="1:28" s="43" customFormat="1" ht="23.25" hidden="1" customHeight="1" x14ac:dyDescent="0.2">
      <c r="A30" s="30">
        <v>14</v>
      </c>
      <c r="B30" s="31"/>
      <c r="C30" s="32"/>
      <c r="D30" s="44"/>
      <c r="E30" s="45"/>
      <c r="F30" s="33"/>
      <c r="G30" s="34"/>
      <c r="H30" s="34"/>
      <c r="I30" s="35"/>
      <c r="J30" s="34"/>
      <c r="K30" s="36" t="str" cm="1">
        <f t="array" ref="K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0" s="37"/>
      <c r="M30" s="55" t="str">
        <f>IF(Table3[[#This Row],[Qty]]&gt;0,(MROUND(IF(H30="PR",((L30/2)+Table3[[#This Row],[Returns Inches]]+O30)*2,L30+Table3[[#This Row],[Returns Inches]]+O30),0.25)),"")</f>
        <v/>
      </c>
      <c r="N30" s="38"/>
      <c r="O30" s="34"/>
      <c r="P30" s="39"/>
      <c r="Q30" s="40"/>
      <c r="R30" s="35"/>
      <c r="S30" s="36" t="str">
        <f>IF(AND(Table3[[#This Row],[Pr/Pn]]="PNL",Table3[[#This Row],[Stack]]="SPLIT"),"STACK ERROR",IF(AND(Table3[[#This Row],[Qty]]&gt;0,$K$6&lt;&gt;""),IFERROR(IF($K$6="No",IF(((ROUND((N30+16)/R30,0))*R30)-N30&lt;16,((ROUND((N30+16)/R30,0))*R30)+R30,(ROUND((N30+16)/R30,0))*R30),(L30*P30)+14),""),""))</f>
        <v/>
      </c>
      <c r="T30" s="36" t="str">
        <f>IFERROR(IF(Table3[[#This Row],[Pr/Pn]]="PR",(+Table3[[#This Row],['# of Widths]]*Table3[[#This Row],[Qty]])*2,Table3[[#This Row],['# of Widths]]*Table3[[#This Row],[Qty]]),"")</f>
        <v/>
      </c>
      <c r="U30" s="36" t="str">
        <f>IF(Table3[[#This Row],[Qty]]&gt;=1,ROUND(IFERROR(IF($K$6="No",SUM((K30*S30)/36),S30/36),""),2),"")</f>
        <v/>
      </c>
      <c r="V30" s="36" t="str">
        <f>IF(Table3[[#This Row],[Qty]]&gt;=1,ROUND(IFERROR(SUM(U30*G30)*1.06,""),2),"")</f>
        <v/>
      </c>
      <c r="W30" s="41"/>
      <c r="X3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0" s="56" t="str">
        <f t="shared" si="1"/>
        <v/>
      </c>
      <c r="Z30" s="56" t="str">
        <f t="shared" si="2"/>
        <v/>
      </c>
      <c r="AA30" s="36" t="str">
        <f t="shared" si="3"/>
        <v/>
      </c>
      <c r="AB30" s="42" t="str">
        <f>IF(Table3[[#This Row],[Fabric Name]]="","NO","YES")</f>
        <v>NO</v>
      </c>
    </row>
    <row r="31" spans="1:28" s="43" customFormat="1" ht="23.25" hidden="1" customHeight="1" x14ac:dyDescent="0.2">
      <c r="A31" s="30">
        <v>15</v>
      </c>
      <c r="B31" s="31"/>
      <c r="C31" s="32"/>
      <c r="D31" s="44"/>
      <c r="E31" s="45"/>
      <c r="F31" s="33"/>
      <c r="G31" s="34"/>
      <c r="H31" s="34"/>
      <c r="I31" s="35"/>
      <c r="J31" s="34"/>
      <c r="K31" s="36" t="str" cm="1">
        <f t="array" ref="K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1" s="37"/>
      <c r="M31" s="55" t="str">
        <f>IF(Table3[[#This Row],[Qty]]&gt;0,(MROUND(IF(H31="PR",((L31/2)+Table3[[#This Row],[Returns Inches]]+O31)*2,L31+Table3[[#This Row],[Returns Inches]]+O31),0.25)),"")</f>
        <v/>
      </c>
      <c r="N31" s="38"/>
      <c r="O31" s="34"/>
      <c r="P31" s="39"/>
      <c r="Q31" s="40"/>
      <c r="R31" s="35"/>
      <c r="S31" s="36" t="str">
        <f>IF(AND(Table3[[#This Row],[Pr/Pn]]="PNL",Table3[[#This Row],[Stack]]="SPLIT"),"STACK ERROR",IF(AND(Table3[[#This Row],[Qty]]&gt;0,$K$6&lt;&gt;""),IFERROR(IF($K$6="No",IF(((ROUND((N31+16)/R31,0))*R31)-N31&lt;16,((ROUND((N31+16)/R31,0))*R31)+R31,(ROUND((N31+16)/R31,0))*R31),(L31*P31)+14),""),""))</f>
        <v/>
      </c>
      <c r="T31" s="36" t="str">
        <f>IFERROR(IF(Table3[[#This Row],[Pr/Pn]]="PR",(+Table3[[#This Row],['# of Widths]]*Table3[[#This Row],[Qty]])*2,Table3[[#This Row],['# of Widths]]*Table3[[#This Row],[Qty]]),"")</f>
        <v/>
      </c>
      <c r="U31" s="36" t="str">
        <f>IF(Table3[[#This Row],[Qty]]&gt;=1,ROUND(IFERROR(IF($K$6="No",SUM((K31*S31)/36),S31/36),""),2),"")</f>
        <v/>
      </c>
      <c r="V31" s="36" t="str">
        <f>IF(Table3[[#This Row],[Qty]]&gt;=1,ROUND(IFERROR(SUM(U31*G31)*1.06,""),2),"")</f>
        <v/>
      </c>
      <c r="W31" s="41"/>
      <c r="X3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1" s="56" t="str">
        <f t="shared" si="1"/>
        <v/>
      </c>
      <c r="Z31" s="56" t="str">
        <f t="shared" si="2"/>
        <v/>
      </c>
      <c r="AA31" s="36" t="str">
        <f t="shared" si="3"/>
        <v/>
      </c>
      <c r="AB31" s="42" t="str">
        <f>IF(Table3[[#This Row],[Fabric Name]]="","NO","YES")</f>
        <v>NO</v>
      </c>
    </row>
    <row r="32" spans="1:28" s="43" customFormat="1" ht="23.25" hidden="1" customHeight="1" x14ac:dyDescent="0.2">
      <c r="A32" s="30">
        <v>16</v>
      </c>
      <c r="B32" s="31"/>
      <c r="C32" s="32"/>
      <c r="D32" s="44"/>
      <c r="E32" s="45"/>
      <c r="F32" s="33"/>
      <c r="G32" s="34"/>
      <c r="H32" s="34"/>
      <c r="I32" s="35"/>
      <c r="J32" s="34"/>
      <c r="K32" s="36" t="str" cm="1">
        <f t="array" ref="K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2" s="37"/>
      <c r="M32" s="55" t="str">
        <f>IF(Table3[[#This Row],[Qty]]&gt;0,(MROUND(IF(H32="PR",((L32/2)+Table3[[#This Row],[Returns Inches]]+O32)*2,L32+Table3[[#This Row],[Returns Inches]]+O32),0.25)),"")</f>
        <v/>
      </c>
      <c r="N32" s="38"/>
      <c r="O32" s="34"/>
      <c r="P32" s="39"/>
      <c r="Q32" s="40"/>
      <c r="R32" s="35"/>
      <c r="S32" s="36" t="str">
        <f>IF(AND(Table3[[#This Row],[Pr/Pn]]="PNL",Table3[[#This Row],[Stack]]="SPLIT"),"STACK ERROR",IF(AND(Table3[[#This Row],[Qty]]&gt;0,$K$6&lt;&gt;""),IFERROR(IF($K$6="No",IF(((ROUND((N32+16)/R32,0))*R32)-N32&lt;16,((ROUND((N32+16)/R32,0))*R32)+R32,(ROUND((N32+16)/R32,0))*R32),(L32*P32)+14),""),""))</f>
        <v/>
      </c>
      <c r="T32" s="36" t="str">
        <f>IFERROR(IF(Table3[[#This Row],[Pr/Pn]]="PR",(+Table3[[#This Row],['# of Widths]]*Table3[[#This Row],[Qty]])*2,Table3[[#This Row],['# of Widths]]*Table3[[#This Row],[Qty]]),"")</f>
        <v/>
      </c>
      <c r="U32" s="36" t="str">
        <f>IF(Table3[[#This Row],[Qty]]&gt;=1,ROUND(IFERROR(IF($K$6="No",SUM((K32*S32)/36),S32/36),""),2),"")</f>
        <v/>
      </c>
      <c r="V32" s="36" t="str">
        <f>IF(Table3[[#This Row],[Qty]]&gt;=1,ROUND(IFERROR(SUM(U32*G32)*1.06,""),2),"")</f>
        <v/>
      </c>
      <c r="W32" s="41"/>
      <c r="X3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2" s="56" t="str">
        <f t="shared" si="1"/>
        <v/>
      </c>
      <c r="Z32" s="56" t="str">
        <f t="shared" si="2"/>
        <v/>
      </c>
      <c r="AA32" s="36" t="str">
        <f t="shared" si="3"/>
        <v/>
      </c>
      <c r="AB32" s="42" t="str">
        <f>IF(Table3[[#This Row],[Fabric Name]]="","NO","YES")</f>
        <v>NO</v>
      </c>
    </row>
    <row r="33" spans="1:28" s="43" customFormat="1" ht="23.25" hidden="1" customHeight="1" x14ac:dyDescent="0.2">
      <c r="A33" s="30">
        <v>17</v>
      </c>
      <c r="B33" s="31"/>
      <c r="C33" s="32"/>
      <c r="D33" s="44"/>
      <c r="E33" s="45"/>
      <c r="F33" s="33"/>
      <c r="G33" s="34"/>
      <c r="H33" s="34"/>
      <c r="I33" s="35"/>
      <c r="J33" s="34"/>
      <c r="K33" s="36" t="str" cm="1">
        <f t="array" ref="K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3" s="37"/>
      <c r="M33" s="55" t="str">
        <f>IF(Table3[[#This Row],[Qty]]&gt;0,(MROUND(IF(H33="PR",((L33/2)+Table3[[#This Row],[Returns Inches]]+O33)*2,L33+Table3[[#This Row],[Returns Inches]]+O33),0.25)),"")</f>
        <v/>
      </c>
      <c r="N33" s="38"/>
      <c r="O33" s="34"/>
      <c r="P33" s="39"/>
      <c r="Q33" s="40"/>
      <c r="R33" s="35"/>
      <c r="S33" s="36" t="str">
        <f>IF(AND(Table3[[#This Row],[Pr/Pn]]="PNL",Table3[[#This Row],[Stack]]="SPLIT"),"STACK ERROR",IF(AND(Table3[[#This Row],[Qty]]&gt;0,$K$6&lt;&gt;""),IFERROR(IF($K$6="No",IF(((ROUND((N33+16)/R33,0))*R33)-N33&lt;16,((ROUND((N33+16)/R33,0))*R33)+R33,(ROUND((N33+16)/R33,0))*R33),(L33*P33)+14),""),""))</f>
        <v/>
      </c>
      <c r="T33" s="36" t="str">
        <f>IFERROR(IF(Table3[[#This Row],[Pr/Pn]]="PR",(+Table3[[#This Row],['# of Widths]]*Table3[[#This Row],[Qty]])*2,Table3[[#This Row],['# of Widths]]*Table3[[#This Row],[Qty]]),"")</f>
        <v/>
      </c>
      <c r="U33" s="36" t="str">
        <f>IF(Table3[[#This Row],[Qty]]&gt;=1,ROUND(IFERROR(IF($K$6="No",SUM((K33*S33)/36),S33/36),""),2),"")</f>
        <v/>
      </c>
      <c r="V33" s="36" t="str">
        <f>IF(Table3[[#This Row],[Qty]]&gt;=1,ROUND(IFERROR(SUM(U33*G33)*1.06,""),2),"")</f>
        <v/>
      </c>
      <c r="W33" s="41"/>
      <c r="X3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3" s="56" t="str">
        <f t="shared" si="1"/>
        <v/>
      </c>
      <c r="Z33" s="56" t="str">
        <f t="shared" si="2"/>
        <v/>
      </c>
      <c r="AA33" s="36" t="str">
        <f t="shared" si="3"/>
        <v/>
      </c>
      <c r="AB33" s="42" t="str">
        <f>IF(Table3[[#This Row],[Fabric Name]]="","NO","YES")</f>
        <v>NO</v>
      </c>
    </row>
    <row r="34" spans="1:28" s="43" customFormat="1" ht="23.25" hidden="1" customHeight="1" x14ac:dyDescent="0.2">
      <c r="A34" s="30">
        <v>18</v>
      </c>
      <c r="B34" s="31"/>
      <c r="C34" s="32"/>
      <c r="D34" s="44"/>
      <c r="E34" s="45"/>
      <c r="F34" s="33"/>
      <c r="G34" s="34"/>
      <c r="H34" s="34"/>
      <c r="I34" s="35"/>
      <c r="J34" s="34"/>
      <c r="K34" s="36" t="str" cm="1">
        <f t="array" ref="K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4" s="37"/>
      <c r="M34" s="55" t="str">
        <f>IF(Table3[[#This Row],[Qty]]&gt;0,(MROUND(IF(H34="PR",((L34/2)+Table3[[#This Row],[Returns Inches]]+O34)*2,L34+Table3[[#This Row],[Returns Inches]]+O34),0.25)),"")</f>
        <v/>
      </c>
      <c r="N34" s="38"/>
      <c r="O34" s="34"/>
      <c r="P34" s="39"/>
      <c r="Q34" s="40"/>
      <c r="R34" s="35"/>
      <c r="S34" s="36" t="str">
        <f>IF(AND(Table3[[#This Row],[Pr/Pn]]="PNL",Table3[[#This Row],[Stack]]="SPLIT"),"STACK ERROR",IF(AND(Table3[[#This Row],[Qty]]&gt;0,$K$6&lt;&gt;""),IFERROR(IF($K$6="No",IF(((ROUND((N34+16)/R34,0))*R34)-N34&lt;16,((ROUND((N34+16)/R34,0))*R34)+R34,(ROUND((N34+16)/R34,0))*R34),(L34*P34)+14),""),""))</f>
        <v/>
      </c>
      <c r="T34" s="36" t="str">
        <f>IFERROR(IF(Table3[[#This Row],[Pr/Pn]]="PR",(+Table3[[#This Row],['# of Widths]]*Table3[[#This Row],[Qty]])*2,Table3[[#This Row],['# of Widths]]*Table3[[#This Row],[Qty]]),"")</f>
        <v/>
      </c>
      <c r="U34" s="36" t="str">
        <f>IF(Table3[[#This Row],[Qty]]&gt;=1,ROUND(IFERROR(IF($K$6="No",SUM((K34*S34)/36),S34/36),""),2),"")</f>
        <v/>
      </c>
      <c r="V34" s="36" t="str">
        <f>IF(Table3[[#This Row],[Qty]]&gt;=1,ROUND(IFERROR(SUM(U34*G34)*1.06,""),2),"")</f>
        <v/>
      </c>
      <c r="W34" s="41"/>
      <c r="X3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4" s="56" t="str">
        <f t="shared" si="1"/>
        <v/>
      </c>
      <c r="Z34" s="56" t="str">
        <f t="shared" si="2"/>
        <v/>
      </c>
      <c r="AA34" s="36" t="str">
        <f t="shared" si="3"/>
        <v/>
      </c>
      <c r="AB34" s="42" t="str">
        <f>IF(Table3[[#This Row],[Fabric Name]]="","NO","YES")</f>
        <v>NO</v>
      </c>
    </row>
    <row r="35" spans="1:28" s="43" customFormat="1" ht="23.25" hidden="1" customHeight="1" x14ac:dyDescent="0.2">
      <c r="A35" s="30">
        <v>19</v>
      </c>
      <c r="B35" s="31"/>
      <c r="C35" s="32"/>
      <c r="D35" s="44"/>
      <c r="E35" s="45"/>
      <c r="F35" s="33"/>
      <c r="G35" s="34"/>
      <c r="H35" s="34"/>
      <c r="I35" s="35"/>
      <c r="J35" s="34"/>
      <c r="K35" s="36" t="str" cm="1">
        <f t="array" ref="K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5" s="37"/>
      <c r="M35" s="55" t="str">
        <f>IF(Table3[[#This Row],[Qty]]&gt;0,(MROUND(IF(H35="PR",((L35/2)+Table3[[#This Row],[Returns Inches]]+O35)*2,L35+Table3[[#This Row],[Returns Inches]]+O35),0.25)),"")</f>
        <v/>
      </c>
      <c r="N35" s="38"/>
      <c r="O35" s="34"/>
      <c r="P35" s="39"/>
      <c r="Q35" s="40"/>
      <c r="R35" s="35"/>
      <c r="S35" s="36" t="str">
        <f>IF(AND(Table3[[#This Row],[Pr/Pn]]="PNL",Table3[[#This Row],[Stack]]="SPLIT"),"STACK ERROR",IF(AND(Table3[[#This Row],[Qty]]&gt;0,$K$6&lt;&gt;""),IFERROR(IF($K$6="No",IF(((ROUND((N35+16)/R35,0))*R35)-N35&lt;16,((ROUND((N35+16)/R35,0))*R35)+R35,(ROUND((N35+16)/R35,0))*R35),(L35*P35)+14),""),""))</f>
        <v/>
      </c>
      <c r="T35" s="36" t="str">
        <f>IFERROR(IF(Table3[[#This Row],[Pr/Pn]]="PR",(+Table3[[#This Row],['# of Widths]]*Table3[[#This Row],[Qty]])*2,Table3[[#This Row],['# of Widths]]*Table3[[#This Row],[Qty]]),"")</f>
        <v/>
      </c>
      <c r="U35" s="36" t="str">
        <f>IF(Table3[[#This Row],[Qty]]&gt;=1,ROUND(IFERROR(IF($K$6="No",SUM((K35*S35)/36),S35/36),""),2),"")</f>
        <v/>
      </c>
      <c r="V35" s="36" t="str">
        <f>IF(Table3[[#This Row],[Qty]]&gt;=1,ROUND(IFERROR(SUM(U35*G35)*1.06,""),2),"")</f>
        <v/>
      </c>
      <c r="W35" s="41"/>
      <c r="X3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5" s="56" t="str">
        <f t="shared" si="1"/>
        <v/>
      </c>
      <c r="Z35" s="56" t="str">
        <f t="shared" si="2"/>
        <v/>
      </c>
      <c r="AA35" s="36" t="str">
        <f t="shared" si="3"/>
        <v/>
      </c>
      <c r="AB35" s="42" t="str">
        <f>IF(Table3[[#This Row],[Fabric Name]]="","NO","YES")</f>
        <v>NO</v>
      </c>
    </row>
    <row r="36" spans="1:28" s="43" customFormat="1" ht="23.25" hidden="1" customHeight="1" x14ac:dyDescent="0.2">
      <c r="A36" s="30">
        <v>20</v>
      </c>
      <c r="B36" s="31"/>
      <c r="C36" s="32"/>
      <c r="D36" s="44"/>
      <c r="E36" s="45"/>
      <c r="F36" s="33"/>
      <c r="G36" s="34"/>
      <c r="H36" s="34"/>
      <c r="I36" s="35"/>
      <c r="J36" s="34"/>
      <c r="K36" s="36" t="str" cm="1">
        <f t="array" ref="K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6" s="37"/>
      <c r="M36" s="55" t="str">
        <f>IF(Table3[[#This Row],[Qty]]&gt;0,(MROUND(IF(H36="PR",((L36/2)+Table3[[#This Row],[Returns Inches]]+O36)*2,L36+Table3[[#This Row],[Returns Inches]]+O36),0.25)),"")</f>
        <v/>
      </c>
      <c r="N36" s="38"/>
      <c r="O36" s="34"/>
      <c r="P36" s="39"/>
      <c r="Q36" s="40"/>
      <c r="R36" s="35"/>
      <c r="S36" s="36" t="str">
        <f>IF(AND(Table3[[#This Row],[Pr/Pn]]="PNL",Table3[[#This Row],[Stack]]="SPLIT"),"STACK ERROR",IF(AND(Table3[[#This Row],[Qty]]&gt;0,$K$6&lt;&gt;""),IFERROR(IF($K$6="No",IF(((ROUND((N36+16)/R36,0))*R36)-N36&lt;16,((ROUND((N36+16)/R36,0))*R36)+R36,(ROUND((N36+16)/R36,0))*R36),(L36*P36)+14),""),""))</f>
        <v/>
      </c>
      <c r="T36" s="36" t="str">
        <f>IFERROR(IF(Table3[[#This Row],[Pr/Pn]]="PR",(+Table3[[#This Row],['# of Widths]]*Table3[[#This Row],[Qty]])*2,Table3[[#This Row],['# of Widths]]*Table3[[#This Row],[Qty]]),"")</f>
        <v/>
      </c>
      <c r="U36" s="36" t="str">
        <f>IF(Table3[[#This Row],[Qty]]&gt;=1,ROUND(IFERROR(IF($K$6="No",SUM((K36*S36)/36),S36/36),""),2),"")</f>
        <v/>
      </c>
      <c r="V36" s="36" t="str">
        <f>IF(Table3[[#This Row],[Qty]]&gt;=1,ROUND(IFERROR(SUM(U36*G36)*1.06,""),2),"")</f>
        <v/>
      </c>
      <c r="W36" s="41"/>
      <c r="X3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6" s="56" t="str">
        <f t="shared" si="1"/>
        <v/>
      </c>
      <c r="Z36" s="56" t="str">
        <f t="shared" si="2"/>
        <v/>
      </c>
      <c r="AA36" s="36" t="str">
        <f t="shared" si="3"/>
        <v/>
      </c>
      <c r="AB36" s="42" t="str">
        <f>IF(Table3[[#This Row],[Fabric Name]]="","NO","YES")</f>
        <v>NO</v>
      </c>
    </row>
    <row r="37" spans="1:28" s="43" customFormat="1" ht="23.25" hidden="1" customHeight="1" x14ac:dyDescent="0.2">
      <c r="A37" s="30">
        <v>21</v>
      </c>
      <c r="B37" s="31"/>
      <c r="C37" s="32"/>
      <c r="D37" s="44"/>
      <c r="E37" s="45"/>
      <c r="F37" s="33"/>
      <c r="G37" s="34"/>
      <c r="H37" s="34"/>
      <c r="I37" s="35"/>
      <c r="J37" s="34"/>
      <c r="K37" s="36" t="str" cm="1">
        <f t="array" ref="K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7" s="37"/>
      <c r="M37" s="55" t="str">
        <f>IF(Table3[[#This Row],[Qty]]&gt;0,(MROUND(IF(H37="PR",((L37/2)+Table3[[#This Row],[Returns Inches]]+O37)*2,L37+Table3[[#This Row],[Returns Inches]]+O37),0.25)),"")</f>
        <v/>
      </c>
      <c r="N37" s="38"/>
      <c r="O37" s="34"/>
      <c r="P37" s="39"/>
      <c r="Q37" s="40"/>
      <c r="R37" s="35"/>
      <c r="S37" s="36" t="str">
        <f>IF(AND(Table3[[#This Row],[Pr/Pn]]="PNL",Table3[[#This Row],[Stack]]="SPLIT"),"STACK ERROR",IF(AND(Table3[[#This Row],[Qty]]&gt;0,$K$6&lt;&gt;""),IFERROR(IF($K$6="No",IF(((ROUND((N37+16)/R37,0))*R37)-N37&lt;16,((ROUND((N37+16)/R37,0))*R37)+R37,(ROUND((N37+16)/R37,0))*R37),(L37*P37)+14),""),""))</f>
        <v/>
      </c>
      <c r="T37" s="36" t="str">
        <f>IFERROR(IF(Table3[[#This Row],[Pr/Pn]]="PR",(+Table3[[#This Row],['# of Widths]]*Table3[[#This Row],[Qty]])*2,Table3[[#This Row],['# of Widths]]*Table3[[#This Row],[Qty]]),"")</f>
        <v/>
      </c>
      <c r="U37" s="36" t="str">
        <f>IF(Table3[[#This Row],[Qty]]&gt;=1,ROUND(IFERROR(IF($K$6="No",SUM((K37*S37)/36),S37/36),""),2),"")</f>
        <v/>
      </c>
      <c r="V37" s="36" t="str">
        <f>IF(Table3[[#This Row],[Qty]]&gt;=1,ROUND(IFERROR(SUM(U37*G37)*1.06,""),2),"")</f>
        <v/>
      </c>
      <c r="W37" s="41"/>
      <c r="X3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7" s="56" t="str">
        <f t="shared" si="1"/>
        <v/>
      </c>
      <c r="Z37" s="56" t="str">
        <f t="shared" si="2"/>
        <v/>
      </c>
      <c r="AA37" s="36" t="str">
        <f t="shared" si="3"/>
        <v/>
      </c>
      <c r="AB37" s="42" t="str">
        <f>IF(Table3[[#This Row],[Fabric Name]]="","NO","YES")</f>
        <v>NO</v>
      </c>
    </row>
    <row r="38" spans="1:28" s="43" customFormat="1" ht="23.25" hidden="1" customHeight="1" x14ac:dyDescent="0.2">
      <c r="A38" s="30">
        <v>22</v>
      </c>
      <c r="B38" s="31"/>
      <c r="C38" s="32"/>
      <c r="D38" s="44"/>
      <c r="E38" s="45"/>
      <c r="F38" s="33"/>
      <c r="G38" s="34"/>
      <c r="H38" s="34"/>
      <c r="I38" s="35"/>
      <c r="J38" s="34"/>
      <c r="K38" s="36" t="str" cm="1">
        <f t="array" ref="K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8" s="37"/>
      <c r="M38" s="55" t="str">
        <f>IF(Table3[[#This Row],[Qty]]&gt;0,(MROUND(IF(H38="PR",((L38/2)+Table3[[#This Row],[Returns Inches]]+O38)*2,L38+Table3[[#This Row],[Returns Inches]]+O38),0.25)),"")</f>
        <v/>
      </c>
      <c r="N38" s="38"/>
      <c r="O38" s="34"/>
      <c r="P38" s="39"/>
      <c r="Q38" s="40"/>
      <c r="R38" s="35"/>
      <c r="S38" s="36" t="str">
        <f>IF(AND(Table3[[#This Row],[Pr/Pn]]="PNL",Table3[[#This Row],[Stack]]="SPLIT"),"STACK ERROR",IF(AND(Table3[[#This Row],[Qty]]&gt;0,$K$6&lt;&gt;""),IFERROR(IF($K$6="No",IF(((ROUND((N38+16)/R38,0))*R38)-N38&lt;16,((ROUND((N38+16)/R38,0))*R38)+R38,(ROUND((N38+16)/R38,0))*R38),(L38*P38)+14),""),""))</f>
        <v/>
      </c>
      <c r="T38" s="36" t="str">
        <f>IFERROR(IF(Table3[[#This Row],[Pr/Pn]]="PR",(+Table3[[#This Row],['# of Widths]]*Table3[[#This Row],[Qty]])*2,Table3[[#This Row],['# of Widths]]*Table3[[#This Row],[Qty]]),"")</f>
        <v/>
      </c>
      <c r="U38" s="36" t="str">
        <f>IF(Table3[[#This Row],[Qty]]&gt;=1,ROUND(IFERROR(IF($K$6="No",SUM((K38*S38)/36),S38/36),""),2),"")</f>
        <v/>
      </c>
      <c r="V38" s="36" t="str">
        <f>IF(Table3[[#This Row],[Qty]]&gt;=1,ROUND(IFERROR(SUM(U38*G38)*1.06,""),2),"")</f>
        <v/>
      </c>
      <c r="W38" s="41"/>
      <c r="X3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8" s="56" t="str">
        <f t="shared" si="1"/>
        <v/>
      </c>
      <c r="Z38" s="56" t="str">
        <f t="shared" si="2"/>
        <v/>
      </c>
      <c r="AA38" s="36" t="str">
        <f t="shared" si="3"/>
        <v/>
      </c>
      <c r="AB38" s="42" t="str">
        <f>IF(Table3[[#This Row],[Fabric Name]]="","NO","YES")</f>
        <v>NO</v>
      </c>
    </row>
    <row r="39" spans="1:28" s="43" customFormat="1" ht="23.25" hidden="1" customHeight="1" x14ac:dyDescent="0.2">
      <c r="A39" s="30">
        <v>23</v>
      </c>
      <c r="B39" s="31"/>
      <c r="C39" s="32"/>
      <c r="D39" s="44"/>
      <c r="E39" s="45"/>
      <c r="F39" s="33"/>
      <c r="G39" s="34"/>
      <c r="H39" s="34"/>
      <c r="I39" s="35"/>
      <c r="J39" s="34"/>
      <c r="K39" s="36" t="str" cm="1">
        <f t="array" ref="K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39" s="37"/>
      <c r="M39" s="55" t="str">
        <f>IF(Table3[[#This Row],[Qty]]&gt;0,(MROUND(IF(H39="PR",((L39/2)+Table3[[#This Row],[Returns Inches]]+O39)*2,L39+Table3[[#This Row],[Returns Inches]]+O39),0.25)),"")</f>
        <v/>
      </c>
      <c r="N39" s="38"/>
      <c r="O39" s="34"/>
      <c r="P39" s="39"/>
      <c r="Q39" s="40"/>
      <c r="R39" s="35"/>
      <c r="S39" s="36" t="str">
        <f>IF(AND(Table3[[#This Row],[Pr/Pn]]="PNL",Table3[[#This Row],[Stack]]="SPLIT"),"STACK ERROR",IF(AND(Table3[[#This Row],[Qty]]&gt;0,$K$6&lt;&gt;""),IFERROR(IF($K$6="No",IF(((ROUND((N39+16)/R39,0))*R39)-N39&lt;16,((ROUND((N39+16)/R39,0))*R39)+R39,(ROUND((N39+16)/R39,0))*R39),(L39*P39)+14),""),""))</f>
        <v/>
      </c>
      <c r="T39" s="36" t="str">
        <f>IFERROR(IF(Table3[[#This Row],[Pr/Pn]]="PR",(+Table3[[#This Row],['# of Widths]]*Table3[[#This Row],[Qty]])*2,Table3[[#This Row],['# of Widths]]*Table3[[#This Row],[Qty]]),"")</f>
        <v/>
      </c>
      <c r="U39" s="36" t="str">
        <f>IF(Table3[[#This Row],[Qty]]&gt;=1,ROUND(IFERROR(IF($K$6="No",SUM((K39*S39)/36),S39/36),""),2),"")</f>
        <v/>
      </c>
      <c r="V39" s="36" t="str">
        <f>IF(Table3[[#This Row],[Qty]]&gt;=1,ROUND(IFERROR(SUM(U39*G39)*1.06,""),2),"")</f>
        <v/>
      </c>
      <c r="W39" s="41"/>
      <c r="X3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39" s="56" t="str">
        <f t="shared" si="1"/>
        <v/>
      </c>
      <c r="Z39" s="56" t="str">
        <f t="shared" si="2"/>
        <v/>
      </c>
      <c r="AA39" s="36" t="str">
        <f t="shared" si="3"/>
        <v/>
      </c>
      <c r="AB39" s="42" t="str">
        <f>IF(Table3[[#This Row],[Fabric Name]]="","NO","YES")</f>
        <v>NO</v>
      </c>
    </row>
    <row r="40" spans="1:28" s="43" customFormat="1" ht="23.25" hidden="1" customHeight="1" x14ac:dyDescent="0.2">
      <c r="A40" s="30">
        <v>24</v>
      </c>
      <c r="B40" s="31"/>
      <c r="C40" s="32"/>
      <c r="D40" s="44"/>
      <c r="E40" s="45"/>
      <c r="F40" s="33"/>
      <c r="G40" s="34"/>
      <c r="H40" s="34"/>
      <c r="I40" s="35"/>
      <c r="J40" s="34"/>
      <c r="K40" s="36" t="str" cm="1">
        <f t="array" ref="K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0" s="37"/>
      <c r="M40" s="55" t="str">
        <f>IF(Table3[[#This Row],[Qty]]&gt;0,(MROUND(IF(H40="PR",((L40/2)+Table3[[#This Row],[Returns Inches]]+O40)*2,L40+Table3[[#This Row],[Returns Inches]]+O40),0.25)),"")</f>
        <v/>
      </c>
      <c r="N40" s="38"/>
      <c r="O40" s="34"/>
      <c r="P40" s="39"/>
      <c r="Q40" s="40"/>
      <c r="R40" s="35"/>
      <c r="S40" s="36" t="str">
        <f>IF(AND(Table3[[#This Row],[Pr/Pn]]="PNL",Table3[[#This Row],[Stack]]="SPLIT"),"STACK ERROR",IF(AND(Table3[[#This Row],[Qty]]&gt;0,$K$6&lt;&gt;""),IFERROR(IF($K$6="No",IF(((ROUND((N40+16)/R40,0))*R40)-N40&lt;16,((ROUND((N40+16)/R40,0))*R40)+R40,(ROUND((N40+16)/R40,0))*R40),(L40*P40)+14),""),""))</f>
        <v/>
      </c>
      <c r="T40" s="36" t="str">
        <f>IFERROR(IF(Table3[[#This Row],[Pr/Pn]]="PR",(+Table3[[#This Row],['# of Widths]]*Table3[[#This Row],[Qty]])*2,Table3[[#This Row],['# of Widths]]*Table3[[#This Row],[Qty]]),"")</f>
        <v/>
      </c>
      <c r="U40" s="36" t="str">
        <f>IF(Table3[[#This Row],[Qty]]&gt;=1,ROUND(IFERROR(IF($K$6="No",SUM((K40*S40)/36),S40/36),""),2),"")</f>
        <v/>
      </c>
      <c r="V40" s="36" t="str">
        <f>IF(Table3[[#This Row],[Qty]]&gt;=1,ROUND(IFERROR(SUM(U40*G40)*1.06,""),2),"")</f>
        <v/>
      </c>
      <c r="W40" s="41"/>
      <c r="X4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0" s="56" t="str">
        <f t="shared" si="1"/>
        <v/>
      </c>
      <c r="Z40" s="56" t="str">
        <f t="shared" si="2"/>
        <v/>
      </c>
      <c r="AA40" s="36" t="str">
        <f t="shared" si="3"/>
        <v/>
      </c>
      <c r="AB40" s="42" t="str">
        <f>IF(Table3[[#This Row],[Fabric Name]]="","NO","YES")</f>
        <v>NO</v>
      </c>
    </row>
    <row r="41" spans="1:28" s="43" customFormat="1" ht="23.25" hidden="1" customHeight="1" x14ac:dyDescent="0.2">
      <c r="A41" s="30">
        <v>25</v>
      </c>
      <c r="B41" s="31"/>
      <c r="C41" s="32"/>
      <c r="D41" s="44"/>
      <c r="E41" s="45"/>
      <c r="F41" s="33"/>
      <c r="G41" s="34"/>
      <c r="H41" s="34"/>
      <c r="I41" s="35"/>
      <c r="J41" s="34"/>
      <c r="K41" s="36" t="str" cm="1">
        <f t="array" ref="K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1" s="37"/>
      <c r="M41" s="55" t="str">
        <f>IF(Table3[[#This Row],[Qty]]&gt;0,(MROUND(IF(H41="PR",((L41/2)+Table3[[#This Row],[Returns Inches]]+O41)*2,L41+Table3[[#This Row],[Returns Inches]]+O41),0.25)),"")</f>
        <v/>
      </c>
      <c r="N41" s="38"/>
      <c r="O41" s="34"/>
      <c r="P41" s="39"/>
      <c r="Q41" s="40"/>
      <c r="R41" s="35"/>
      <c r="S41" s="36" t="str">
        <f>IF(AND(Table3[[#This Row],[Pr/Pn]]="PNL",Table3[[#This Row],[Stack]]="SPLIT"),"STACK ERROR",IF(AND(Table3[[#This Row],[Qty]]&gt;0,$K$6&lt;&gt;""),IFERROR(IF($K$6="No",IF(((ROUND((N41+16)/R41,0))*R41)-N41&lt;16,((ROUND((N41+16)/R41,0))*R41)+R41,(ROUND((N41+16)/R41,0))*R41),(L41*P41)+14),""),""))</f>
        <v/>
      </c>
      <c r="T41" s="36" t="str">
        <f>IFERROR(IF(Table3[[#This Row],[Pr/Pn]]="PR",(+Table3[[#This Row],['# of Widths]]*Table3[[#This Row],[Qty]])*2,Table3[[#This Row],['# of Widths]]*Table3[[#This Row],[Qty]]),"")</f>
        <v/>
      </c>
      <c r="U41" s="36" t="str">
        <f>IF(Table3[[#This Row],[Qty]]&gt;=1,ROUND(IFERROR(IF($K$6="No",SUM((K41*S41)/36),S41/36),""),2),"")</f>
        <v/>
      </c>
      <c r="V41" s="36" t="str">
        <f>IF(Table3[[#This Row],[Qty]]&gt;=1,ROUND(IFERROR(SUM(U41*G41)*1.06,""),2),"")</f>
        <v/>
      </c>
      <c r="W41" s="41"/>
      <c r="X4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1" s="56" t="str">
        <f t="shared" si="1"/>
        <v/>
      </c>
      <c r="Z41" s="56" t="str">
        <f t="shared" si="2"/>
        <v/>
      </c>
      <c r="AA41" s="36" t="str">
        <f t="shared" si="3"/>
        <v/>
      </c>
      <c r="AB41" s="42" t="str">
        <f>IF(Table3[[#This Row],[Fabric Name]]="","NO","YES")</f>
        <v>NO</v>
      </c>
    </row>
    <row r="42" spans="1:28" s="43" customFormat="1" ht="23.25" hidden="1" customHeight="1" x14ac:dyDescent="0.2">
      <c r="A42" s="30">
        <v>26</v>
      </c>
      <c r="B42" s="31"/>
      <c r="C42" s="32"/>
      <c r="D42" s="44"/>
      <c r="E42" s="45"/>
      <c r="F42" s="33"/>
      <c r="G42" s="34"/>
      <c r="H42" s="34"/>
      <c r="I42" s="35"/>
      <c r="J42" s="34"/>
      <c r="K42" s="36" t="str" cm="1">
        <f t="array" ref="K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2" s="37"/>
      <c r="M42" s="55" t="str">
        <f>IF(Table3[[#This Row],[Qty]]&gt;0,(MROUND(IF(H42="PR",((L42/2)+Table3[[#This Row],[Returns Inches]]+O42)*2,L42+Table3[[#This Row],[Returns Inches]]+O42),0.25)),"")</f>
        <v/>
      </c>
      <c r="N42" s="38"/>
      <c r="O42" s="34"/>
      <c r="P42" s="39"/>
      <c r="Q42" s="40"/>
      <c r="R42" s="35"/>
      <c r="S42" s="36" t="str">
        <f>IF(AND(Table3[[#This Row],[Pr/Pn]]="PNL",Table3[[#This Row],[Stack]]="SPLIT"),"STACK ERROR",IF(AND(Table3[[#This Row],[Qty]]&gt;0,$K$6&lt;&gt;""),IFERROR(IF($K$6="No",IF(((ROUND((N42+16)/R42,0))*R42)-N42&lt;16,((ROUND((N42+16)/R42,0))*R42)+R42,(ROUND((N42+16)/R42,0))*R42),(L42*P42)+14),""),""))</f>
        <v/>
      </c>
      <c r="T42" s="36" t="str">
        <f>IFERROR(IF(Table3[[#This Row],[Pr/Pn]]="PR",(+Table3[[#This Row],['# of Widths]]*Table3[[#This Row],[Qty]])*2,Table3[[#This Row],['# of Widths]]*Table3[[#This Row],[Qty]]),"")</f>
        <v/>
      </c>
      <c r="U42" s="36" t="str">
        <f>IF(Table3[[#This Row],[Qty]]&gt;=1,ROUND(IFERROR(IF($K$6="No",SUM((K42*S42)/36),S42/36),""),2),"")</f>
        <v/>
      </c>
      <c r="V42" s="36" t="str">
        <f>IF(Table3[[#This Row],[Qty]]&gt;=1,ROUND(IFERROR(SUM(U42*G42)*1.06,""),2),"")</f>
        <v/>
      </c>
      <c r="W42" s="41"/>
      <c r="X4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2" s="56" t="str">
        <f t="shared" si="1"/>
        <v/>
      </c>
      <c r="Z42" s="56" t="str">
        <f t="shared" si="2"/>
        <v/>
      </c>
      <c r="AA42" s="36" t="str">
        <f t="shared" si="3"/>
        <v/>
      </c>
      <c r="AB42" s="42" t="str">
        <f>IF(Table3[[#This Row],[Fabric Name]]="","NO","YES")</f>
        <v>NO</v>
      </c>
    </row>
    <row r="43" spans="1:28" s="43" customFormat="1" ht="23.25" hidden="1" customHeight="1" x14ac:dyDescent="0.2">
      <c r="A43" s="30">
        <v>27</v>
      </c>
      <c r="B43" s="31"/>
      <c r="C43" s="32"/>
      <c r="D43" s="44"/>
      <c r="E43" s="45"/>
      <c r="F43" s="33"/>
      <c r="G43" s="34"/>
      <c r="H43" s="34"/>
      <c r="I43" s="35"/>
      <c r="J43" s="34"/>
      <c r="K43" s="36" t="str" cm="1">
        <f t="array" ref="K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3" s="37"/>
      <c r="M43" s="55" t="str">
        <f>IF(Table3[[#This Row],[Qty]]&gt;0,(MROUND(IF(H43="PR",((L43/2)+Table3[[#This Row],[Returns Inches]]+O43)*2,L43+Table3[[#This Row],[Returns Inches]]+O43),0.25)),"")</f>
        <v/>
      </c>
      <c r="N43" s="38"/>
      <c r="O43" s="34"/>
      <c r="P43" s="39"/>
      <c r="Q43" s="40"/>
      <c r="R43" s="35"/>
      <c r="S43" s="36" t="str">
        <f>IF(AND(Table3[[#This Row],[Pr/Pn]]="PNL",Table3[[#This Row],[Stack]]="SPLIT"),"STACK ERROR",IF(AND(Table3[[#This Row],[Qty]]&gt;0,$K$6&lt;&gt;""),IFERROR(IF($K$6="No",IF(((ROUND((N43+16)/R43,0))*R43)-N43&lt;16,((ROUND((N43+16)/R43,0))*R43)+R43,(ROUND((N43+16)/R43,0))*R43),(L43*P43)+14),""),""))</f>
        <v/>
      </c>
      <c r="T43" s="36" t="str">
        <f>IFERROR(IF(Table3[[#This Row],[Pr/Pn]]="PR",(+Table3[[#This Row],['# of Widths]]*Table3[[#This Row],[Qty]])*2,Table3[[#This Row],['# of Widths]]*Table3[[#This Row],[Qty]]),"")</f>
        <v/>
      </c>
      <c r="U43" s="36" t="str">
        <f>IF(Table3[[#This Row],[Qty]]&gt;=1,ROUND(IFERROR(IF($K$6="No",SUM((K43*S43)/36),S43/36),""),2),"")</f>
        <v/>
      </c>
      <c r="V43" s="36" t="str">
        <f>IF(Table3[[#This Row],[Qty]]&gt;=1,ROUND(IFERROR(SUM(U43*G43)*1.06,""),2),"")</f>
        <v/>
      </c>
      <c r="W43" s="41"/>
      <c r="X4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3" s="56" t="str">
        <f t="shared" si="1"/>
        <v/>
      </c>
      <c r="Z43" s="56" t="str">
        <f t="shared" si="2"/>
        <v/>
      </c>
      <c r="AA43" s="36" t="str">
        <f t="shared" si="3"/>
        <v/>
      </c>
      <c r="AB43" s="42" t="str">
        <f>IF(Table3[[#This Row],[Fabric Name]]="","NO","YES")</f>
        <v>NO</v>
      </c>
    </row>
    <row r="44" spans="1:28" s="43" customFormat="1" ht="23.25" hidden="1" customHeight="1" x14ac:dyDescent="0.2">
      <c r="A44" s="30">
        <v>28</v>
      </c>
      <c r="B44" s="31"/>
      <c r="C44" s="32"/>
      <c r="D44" s="44"/>
      <c r="E44" s="45"/>
      <c r="F44" s="33"/>
      <c r="G44" s="34"/>
      <c r="H44" s="34"/>
      <c r="I44" s="35"/>
      <c r="J44" s="34"/>
      <c r="K44" s="36" t="str" cm="1">
        <f t="array" ref="K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4" s="37"/>
      <c r="M44" s="55" t="str">
        <f>IF(Table3[[#This Row],[Qty]]&gt;0,(MROUND(IF(H44="PR",((L44/2)+Table3[[#This Row],[Returns Inches]]+O44)*2,L44+Table3[[#This Row],[Returns Inches]]+O44),0.25)),"")</f>
        <v/>
      </c>
      <c r="N44" s="38"/>
      <c r="O44" s="34"/>
      <c r="P44" s="39"/>
      <c r="Q44" s="40"/>
      <c r="R44" s="35"/>
      <c r="S44" s="36" t="str">
        <f>IF(AND(Table3[[#This Row],[Pr/Pn]]="PNL",Table3[[#This Row],[Stack]]="SPLIT"),"STACK ERROR",IF(AND(Table3[[#This Row],[Qty]]&gt;0,$K$6&lt;&gt;""),IFERROR(IF($K$6="No",IF(((ROUND((N44+16)/R44,0))*R44)-N44&lt;16,((ROUND((N44+16)/R44,0))*R44)+R44,(ROUND((N44+16)/R44,0))*R44),(L44*P44)+14),""),""))</f>
        <v/>
      </c>
      <c r="T44" s="36" t="str">
        <f>IFERROR(IF(Table3[[#This Row],[Pr/Pn]]="PR",(+Table3[[#This Row],['# of Widths]]*Table3[[#This Row],[Qty]])*2,Table3[[#This Row],['# of Widths]]*Table3[[#This Row],[Qty]]),"")</f>
        <v/>
      </c>
      <c r="U44" s="36" t="str">
        <f>IF(Table3[[#This Row],[Qty]]&gt;=1,ROUND(IFERROR(IF($K$6="No",SUM((K44*S44)/36),S44/36),""),2),"")</f>
        <v/>
      </c>
      <c r="V44" s="36" t="str">
        <f>IF(Table3[[#This Row],[Qty]]&gt;=1,ROUND(IFERROR(SUM(U44*G44)*1.06,""),2),"")</f>
        <v/>
      </c>
      <c r="W44" s="41"/>
      <c r="X4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4" s="56" t="str">
        <f t="shared" si="1"/>
        <v/>
      </c>
      <c r="Z44" s="56" t="str">
        <f t="shared" si="2"/>
        <v/>
      </c>
      <c r="AA44" s="36" t="str">
        <f t="shared" si="3"/>
        <v/>
      </c>
      <c r="AB44" s="42" t="str">
        <f>IF(Table3[[#This Row],[Fabric Name]]="","NO","YES")</f>
        <v>NO</v>
      </c>
    </row>
    <row r="45" spans="1:28" s="43" customFormat="1" ht="23.25" hidden="1" customHeight="1" x14ac:dyDescent="0.2">
      <c r="A45" s="30">
        <v>29</v>
      </c>
      <c r="B45" s="31"/>
      <c r="C45" s="32"/>
      <c r="D45" s="44"/>
      <c r="E45" s="45"/>
      <c r="F45" s="33"/>
      <c r="G45" s="34"/>
      <c r="H45" s="34"/>
      <c r="I45" s="35"/>
      <c r="J45" s="34"/>
      <c r="K45" s="36" t="str" cm="1">
        <f t="array" ref="K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5" s="37"/>
      <c r="M45" s="55" t="str">
        <f>IF(Table3[[#This Row],[Qty]]&gt;0,(MROUND(IF(H45="PR",((L45/2)+Table3[[#This Row],[Returns Inches]]+O45)*2,L45+Table3[[#This Row],[Returns Inches]]+O45),0.25)),"")</f>
        <v/>
      </c>
      <c r="N45" s="38"/>
      <c r="O45" s="34"/>
      <c r="P45" s="39"/>
      <c r="Q45" s="40"/>
      <c r="R45" s="35"/>
      <c r="S45" s="36" t="str">
        <f>IF(AND(Table3[[#This Row],[Pr/Pn]]="PNL",Table3[[#This Row],[Stack]]="SPLIT"),"STACK ERROR",IF(AND(Table3[[#This Row],[Qty]]&gt;0,$K$6&lt;&gt;""),IFERROR(IF($K$6="No",IF(((ROUND((N45+16)/R45,0))*R45)-N45&lt;16,((ROUND((N45+16)/R45,0))*R45)+R45,(ROUND((N45+16)/R45,0))*R45),(L45*P45)+14),""),""))</f>
        <v/>
      </c>
      <c r="T45" s="36" t="str">
        <f>IFERROR(IF(Table3[[#This Row],[Pr/Pn]]="PR",(+Table3[[#This Row],['# of Widths]]*Table3[[#This Row],[Qty]])*2,Table3[[#This Row],['# of Widths]]*Table3[[#This Row],[Qty]]),"")</f>
        <v/>
      </c>
      <c r="U45" s="36" t="str">
        <f>IF(Table3[[#This Row],[Qty]]&gt;=1,ROUND(IFERROR(IF($K$6="No",SUM((K45*S45)/36),S45/36),""),2),"")</f>
        <v/>
      </c>
      <c r="V45" s="36" t="str">
        <f>IF(Table3[[#This Row],[Qty]]&gt;=1,ROUND(IFERROR(SUM(U45*G45)*1.06,""),2),"")</f>
        <v/>
      </c>
      <c r="W45" s="41"/>
      <c r="X4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5" s="56" t="str">
        <f t="shared" si="1"/>
        <v/>
      </c>
      <c r="Z45" s="56" t="str">
        <f t="shared" si="2"/>
        <v/>
      </c>
      <c r="AA45" s="36" t="str">
        <f t="shared" si="3"/>
        <v/>
      </c>
      <c r="AB45" s="42" t="str">
        <f>IF(Table3[[#This Row],[Fabric Name]]="","NO","YES")</f>
        <v>NO</v>
      </c>
    </row>
    <row r="46" spans="1:28" s="43" customFormat="1" ht="23.25" hidden="1" customHeight="1" x14ac:dyDescent="0.2">
      <c r="A46" s="30">
        <v>30</v>
      </c>
      <c r="B46" s="31"/>
      <c r="C46" s="32"/>
      <c r="D46" s="44"/>
      <c r="E46" s="45"/>
      <c r="F46" s="33"/>
      <c r="G46" s="34"/>
      <c r="H46" s="34"/>
      <c r="I46" s="35"/>
      <c r="J46" s="34"/>
      <c r="K46" s="36" t="str" cm="1">
        <f t="array" ref="K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6" s="37"/>
      <c r="M46" s="55" t="str">
        <f>IF(Table3[[#This Row],[Qty]]&gt;0,(MROUND(IF(H46="PR",((L46/2)+Table3[[#This Row],[Returns Inches]]+O46)*2,L46+Table3[[#This Row],[Returns Inches]]+O46),0.25)),"")</f>
        <v/>
      </c>
      <c r="N46" s="38"/>
      <c r="O46" s="34"/>
      <c r="P46" s="39"/>
      <c r="Q46" s="40"/>
      <c r="R46" s="35"/>
      <c r="S46" s="36" t="str">
        <f>IF(AND(Table3[[#This Row],[Pr/Pn]]="PNL",Table3[[#This Row],[Stack]]="SPLIT"),"STACK ERROR",IF(AND(Table3[[#This Row],[Qty]]&gt;0,$K$6&lt;&gt;""),IFERROR(IF($K$6="No",IF(((ROUND((N46+16)/R46,0))*R46)-N46&lt;16,((ROUND((N46+16)/R46,0))*R46)+R46,(ROUND((N46+16)/R46,0))*R46),(L46*P46)+14),""),""))</f>
        <v/>
      </c>
      <c r="T46" s="36" t="str">
        <f>IFERROR(IF(Table3[[#This Row],[Pr/Pn]]="PR",(+Table3[[#This Row],['# of Widths]]*Table3[[#This Row],[Qty]])*2,Table3[[#This Row],['# of Widths]]*Table3[[#This Row],[Qty]]),"")</f>
        <v/>
      </c>
      <c r="U46" s="36" t="str">
        <f>IF(Table3[[#This Row],[Qty]]&gt;=1,ROUND(IFERROR(IF($K$6="No",SUM((K46*S46)/36),S46/36),""),2),"")</f>
        <v/>
      </c>
      <c r="V46" s="36" t="str">
        <f>IF(Table3[[#This Row],[Qty]]&gt;=1,ROUND(IFERROR(SUM(U46*G46)*1.06,""),2),"")</f>
        <v/>
      </c>
      <c r="W46" s="41"/>
      <c r="X4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6" s="56" t="str">
        <f t="shared" si="1"/>
        <v/>
      </c>
      <c r="Z46" s="56" t="str">
        <f t="shared" si="2"/>
        <v/>
      </c>
      <c r="AA46" s="36" t="str">
        <f t="shared" si="3"/>
        <v/>
      </c>
      <c r="AB46" s="42" t="str">
        <f>IF(Table3[[#This Row],[Fabric Name]]="","NO","YES")</f>
        <v>NO</v>
      </c>
    </row>
    <row r="47" spans="1:28" s="43" customFormat="1" ht="23.25" hidden="1" customHeight="1" x14ac:dyDescent="0.2">
      <c r="A47" s="30">
        <v>31</v>
      </c>
      <c r="B47" s="31"/>
      <c r="C47" s="32"/>
      <c r="D47" s="44"/>
      <c r="E47" s="45"/>
      <c r="F47" s="33"/>
      <c r="G47" s="34"/>
      <c r="H47" s="34"/>
      <c r="I47" s="35"/>
      <c r="J47" s="34"/>
      <c r="K47" s="36" t="str" cm="1">
        <f t="array" ref="K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7" s="37"/>
      <c r="M47" s="55" t="str">
        <f>IF(Table3[[#This Row],[Qty]]&gt;0,(MROUND(IF(H47="PR",((L47/2)+Table3[[#This Row],[Returns Inches]]+O47)*2,L47+Table3[[#This Row],[Returns Inches]]+O47),0.25)),"")</f>
        <v/>
      </c>
      <c r="N47" s="38"/>
      <c r="O47" s="34"/>
      <c r="P47" s="39"/>
      <c r="Q47" s="40"/>
      <c r="R47" s="35"/>
      <c r="S47" s="36" t="str">
        <f>IF(AND(Table3[[#This Row],[Pr/Pn]]="PNL",Table3[[#This Row],[Stack]]="SPLIT"),"STACK ERROR",IF(AND(Table3[[#This Row],[Qty]]&gt;0,$K$6&lt;&gt;""),IFERROR(IF($K$6="No",IF(((ROUND((N47+16)/R47,0))*R47)-N47&lt;16,((ROUND((N47+16)/R47,0))*R47)+R47,(ROUND((N47+16)/R47,0))*R47),(L47*P47)+14),""),""))</f>
        <v/>
      </c>
      <c r="T47" s="36" t="str">
        <f>IFERROR(IF(Table3[[#This Row],[Pr/Pn]]="PR",(+Table3[[#This Row],['# of Widths]]*Table3[[#This Row],[Qty]])*2,Table3[[#This Row],['# of Widths]]*Table3[[#This Row],[Qty]]),"")</f>
        <v/>
      </c>
      <c r="U47" s="36" t="str">
        <f>IF(Table3[[#This Row],[Qty]]&gt;=1,ROUND(IFERROR(IF($K$6="No",SUM((K47*S47)/36),S47/36),""),2),"")</f>
        <v/>
      </c>
      <c r="V47" s="36" t="str">
        <f>IF(Table3[[#This Row],[Qty]]&gt;=1,ROUND(IFERROR(SUM(U47*G47)*1.06,""),2),"")</f>
        <v/>
      </c>
      <c r="W47" s="41"/>
      <c r="X4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7" s="56" t="str">
        <f t="shared" si="1"/>
        <v/>
      </c>
      <c r="Z47" s="56" t="str">
        <f t="shared" si="2"/>
        <v/>
      </c>
      <c r="AA47" s="36" t="str">
        <f t="shared" si="3"/>
        <v/>
      </c>
      <c r="AB47" s="42" t="str">
        <f>IF(Table3[[#This Row],[Fabric Name]]="","NO","YES")</f>
        <v>NO</v>
      </c>
    </row>
    <row r="48" spans="1:28" s="43" customFormat="1" ht="23.25" hidden="1" customHeight="1" x14ac:dyDescent="0.2">
      <c r="A48" s="30">
        <v>32</v>
      </c>
      <c r="B48" s="31"/>
      <c r="C48" s="32"/>
      <c r="D48" s="44"/>
      <c r="E48" s="45"/>
      <c r="F48" s="33"/>
      <c r="G48" s="34"/>
      <c r="H48" s="34"/>
      <c r="I48" s="35"/>
      <c r="J48" s="34"/>
      <c r="K48" s="36" t="str" cm="1">
        <f t="array" ref="K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8" s="37"/>
      <c r="M48" s="55" t="str">
        <f>IF(Table3[[#This Row],[Qty]]&gt;0,(MROUND(IF(H48="PR",((L48/2)+Table3[[#This Row],[Returns Inches]]+O48)*2,L48+Table3[[#This Row],[Returns Inches]]+O48),0.25)),"")</f>
        <v/>
      </c>
      <c r="N48" s="38"/>
      <c r="O48" s="34"/>
      <c r="P48" s="39"/>
      <c r="Q48" s="40"/>
      <c r="R48" s="35"/>
      <c r="S48" s="36" t="str">
        <f>IF(AND(Table3[[#This Row],[Pr/Pn]]="PNL",Table3[[#This Row],[Stack]]="SPLIT"),"STACK ERROR",IF(AND(Table3[[#This Row],[Qty]]&gt;0,$K$6&lt;&gt;""),IFERROR(IF($K$6="No",IF(((ROUND((N48+16)/R48,0))*R48)-N48&lt;16,((ROUND((N48+16)/R48,0))*R48)+R48,(ROUND((N48+16)/R48,0))*R48),(L48*P48)+14),""),""))</f>
        <v/>
      </c>
      <c r="T48" s="36" t="str">
        <f>IFERROR(IF(Table3[[#This Row],[Pr/Pn]]="PR",(+Table3[[#This Row],['# of Widths]]*Table3[[#This Row],[Qty]])*2,Table3[[#This Row],['# of Widths]]*Table3[[#This Row],[Qty]]),"")</f>
        <v/>
      </c>
      <c r="U48" s="36" t="str">
        <f>IF(Table3[[#This Row],[Qty]]&gt;=1,ROUND(IFERROR(IF($K$6="No",SUM((K48*S48)/36),S48/36),""),2),"")</f>
        <v/>
      </c>
      <c r="V48" s="36" t="str">
        <f>IF(Table3[[#This Row],[Qty]]&gt;=1,ROUND(IFERROR(SUM(U48*G48)*1.06,""),2),"")</f>
        <v/>
      </c>
      <c r="W48" s="41"/>
      <c r="X4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8" s="56" t="str">
        <f t="shared" si="1"/>
        <v/>
      </c>
      <c r="Z48" s="56" t="str">
        <f t="shared" si="2"/>
        <v/>
      </c>
      <c r="AA48" s="36" t="str">
        <f t="shared" si="3"/>
        <v/>
      </c>
      <c r="AB48" s="42" t="str">
        <f>IF(Table3[[#This Row],[Fabric Name]]="","NO","YES")</f>
        <v>NO</v>
      </c>
    </row>
    <row r="49" spans="1:28" s="43" customFormat="1" ht="23.25" hidden="1" customHeight="1" x14ac:dyDescent="0.2">
      <c r="A49" s="30">
        <v>33</v>
      </c>
      <c r="B49" s="31"/>
      <c r="C49" s="32"/>
      <c r="D49" s="44"/>
      <c r="E49" s="45"/>
      <c r="F49" s="33"/>
      <c r="G49" s="34"/>
      <c r="H49" s="34"/>
      <c r="I49" s="35"/>
      <c r="J49" s="34"/>
      <c r="K49" s="36" t="str" cm="1">
        <f t="array" ref="K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49" s="37"/>
      <c r="M49" s="55" t="str">
        <f>IF(Table3[[#This Row],[Qty]]&gt;0,(MROUND(IF(H49="PR",((L49/2)+Table3[[#This Row],[Returns Inches]]+O49)*2,L49+Table3[[#This Row],[Returns Inches]]+O49),0.25)),"")</f>
        <v/>
      </c>
      <c r="N49" s="38"/>
      <c r="O49" s="34"/>
      <c r="P49" s="39"/>
      <c r="Q49" s="40"/>
      <c r="R49" s="35"/>
      <c r="S49" s="36" t="str">
        <f>IF(AND(Table3[[#This Row],[Pr/Pn]]="PNL",Table3[[#This Row],[Stack]]="SPLIT"),"STACK ERROR",IF(AND(Table3[[#This Row],[Qty]]&gt;0,$K$6&lt;&gt;""),IFERROR(IF($K$6="No",IF(((ROUND((N49+16)/R49,0))*R49)-N49&lt;16,((ROUND((N49+16)/R49,0))*R49)+R49,(ROUND((N49+16)/R49,0))*R49),(L49*P49)+14),""),""))</f>
        <v/>
      </c>
      <c r="T49" s="36" t="str">
        <f>IFERROR(IF(Table3[[#This Row],[Pr/Pn]]="PR",(+Table3[[#This Row],['# of Widths]]*Table3[[#This Row],[Qty]])*2,Table3[[#This Row],['# of Widths]]*Table3[[#This Row],[Qty]]),"")</f>
        <v/>
      </c>
      <c r="U49" s="36" t="str">
        <f>IF(Table3[[#This Row],[Qty]]&gt;=1,ROUND(IFERROR(IF($K$6="No",SUM((K49*S49)/36),S49/36),""),2),"")</f>
        <v/>
      </c>
      <c r="V49" s="36" t="str">
        <f>IF(Table3[[#This Row],[Qty]]&gt;=1,ROUND(IFERROR(SUM(U49*G49)*1.06,""),2),"")</f>
        <v/>
      </c>
      <c r="W49" s="41"/>
      <c r="X4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49" s="56" t="str">
        <f t="shared" ref="Y49:Y80" si="4">IFERROR(W49*X49,"")</f>
        <v/>
      </c>
      <c r="Z49" s="56" t="str">
        <f t="shared" si="2"/>
        <v/>
      </c>
      <c r="AA49" s="36" t="str">
        <f t="shared" si="3"/>
        <v/>
      </c>
      <c r="AB49" s="42" t="str">
        <f>IF(Table3[[#This Row],[Fabric Name]]="","NO","YES")</f>
        <v>NO</v>
      </c>
    </row>
    <row r="50" spans="1:28" s="43" customFormat="1" ht="23.25" hidden="1" customHeight="1" x14ac:dyDescent="0.2">
      <c r="A50" s="30">
        <v>34</v>
      </c>
      <c r="B50" s="31"/>
      <c r="C50" s="32"/>
      <c r="D50" s="44"/>
      <c r="E50" s="45"/>
      <c r="F50" s="33"/>
      <c r="G50" s="34"/>
      <c r="H50" s="34"/>
      <c r="I50" s="35"/>
      <c r="J50" s="34"/>
      <c r="K50" s="36" t="str" cm="1">
        <f t="array" ref="K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0" s="37"/>
      <c r="M50" s="55" t="str">
        <f>IF(Table3[[#This Row],[Qty]]&gt;0,(MROUND(IF(H50="PR",((L50/2)+Table3[[#This Row],[Returns Inches]]+O50)*2,L50+Table3[[#This Row],[Returns Inches]]+O50),0.25)),"")</f>
        <v/>
      </c>
      <c r="N50" s="38"/>
      <c r="O50" s="34"/>
      <c r="P50" s="39"/>
      <c r="Q50" s="40"/>
      <c r="R50" s="35"/>
      <c r="S50" s="36" t="str">
        <f>IF(AND(Table3[[#This Row],[Pr/Pn]]="PNL",Table3[[#This Row],[Stack]]="SPLIT"),"STACK ERROR",IF(AND(Table3[[#This Row],[Qty]]&gt;0,$K$6&lt;&gt;""),IFERROR(IF($K$6="No",IF(((ROUND((N50+16)/R50,0))*R50)-N50&lt;16,((ROUND((N50+16)/R50,0))*R50)+R50,(ROUND((N50+16)/R50,0))*R50),(L50*P50)+14),""),""))</f>
        <v/>
      </c>
      <c r="T50" s="36" t="str">
        <f>IFERROR(IF(Table3[[#This Row],[Pr/Pn]]="PR",(+Table3[[#This Row],['# of Widths]]*Table3[[#This Row],[Qty]])*2,Table3[[#This Row],['# of Widths]]*Table3[[#This Row],[Qty]]),"")</f>
        <v/>
      </c>
      <c r="U50" s="36" t="str">
        <f>IF(Table3[[#This Row],[Qty]]&gt;=1,ROUND(IFERROR(IF($K$6="No",SUM((K50*S50)/36),S50/36),""),2),"")</f>
        <v/>
      </c>
      <c r="V50" s="36" t="str">
        <f>IF(Table3[[#This Row],[Qty]]&gt;=1,ROUND(IFERROR(SUM(U50*G50)*1.06,""),2),"")</f>
        <v/>
      </c>
      <c r="W50" s="41"/>
      <c r="X5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0" s="56" t="str">
        <f t="shared" si="4"/>
        <v/>
      </c>
      <c r="Z50" s="56" t="str">
        <f t="shared" si="2"/>
        <v/>
      </c>
      <c r="AA50" s="36" t="str">
        <f t="shared" si="3"/>
        <v/>
      </c>
      <c r="AB50" s="42" t="str">
        <f>IF(Table3[[#This Row],[Fabric Name]]="","NO","YES")</f>
        <v>NO</v>
      </c>
    </row>
    <row r="51" spans="1:28" s="43" customFormat="1" ht="23.25" hidden="1" customHeight="1" x14ac:dyDescent="0.2">
      <c r="A51" s="30">
        <v>35</v>
      </c>
      <c r="B51" s="31"/>
      <c r="C51" s="32"/>
      <c r="D51" s="44"/>
      <c r="E51" s="45"/>
      <c r="F51" s="33"/>
      <c r="G51" s="34"/>
      <c r="H51" s="34"/>
      <c r="I51" s="35"/>
      <c r="J51" s="34"/>
      <c r="K51" s="36" t="str" cm="1">
        <f t="array" ref="K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1" s="37"/>
      <c r="M51" s="55" t="str">
        <f>IF(Table3[[#This Row],[Qty]]&gt;0,(MROUND(IF(H51="PR",((L51/2)+Table3[[#This Row],[Returns Inches]]+O51)*2,L51+Table3[[#This Row],[Returns Inches]]+O51),0.25)),"")</f>
        <v/>
      </c>
      <c r="N51" s="38"/>
      <c r="O51" s="34"/>
      <c r="P51" s="39"/>
      <c r="Q51" s="40"/>
      <c r="R51" s="35"/>
      <c r="S51" s="36" t="str">
        <f>IF(AND(Table3[[#This Row],[Pr/Pn]]="PNL",Table3[[#This Row],[Stack]]="SPLIT"),"STACK ERROR",IF(AND(Table3[[#This Row],[Qty]]&gt;0,$K$6&lt;&gt;""),IFERROR(IF($K$6="No",IF(((ROUND((N51+16)/R51,0))*R51)-N51&lt;16,((ROUND((N51+16)/R51,0))*R51)+R51,(ROUND((N51+16)/R51,0))*R51),(L51*P51)+14),""),""))</f>
        <v/>
      </c>
      <c r="T51" s="36" t="str">
        <f>IFERROR(IF(Table3[[#This Row],[Pr/Pn]]="PR",(+Table3[[#This Row],['# of Widths]]*Table3[[#This Row],[Qty]])*2,Table3[[#This Row],['# of Widths]]*Table3[[#This Row],[Qty]]),"")</f>
        <v/>
      </c>
      <c r="U51" s="36" t="str">
        <f>IF(Table3[[#This Row],[Qty]]&gt;=1,ROUND(IFERROR(IF($K$6="No",SUM((K51*S51)/36),S51/36),""),2),"")</f>
        <v/>
      </c>
      <c r="V51" s="36" t="str">
        <f>IF(Table3[[#This Row],[Qty]]&gt;=1,ROUND(IFERROR(SUM(U51*G51)*1.06,""),2),"")</f>
        <v/>
      </c>
      <c r="W51" s="41"/>
      <c r="X5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1" s="56" t="str">
        <f t="shared" si="4"/>
        <v/>
      </c>
      <c r="Z51" s="56" t="str">
        <f t="shared" si="2"/>
        <v/>
      </c>
      <c r="AA51" s="36" t="str">
        <f t="shared" si="3"/>
        <v/>
      </c>
      <c r="AB51" s="42" t="str">
        <f>IF(Table3[[#This Row],[Fabric Name]]="","NO","YES")</f>
        <v>NO</v>
      </c>
    </row>
    <row r="52" spans="1:28" s="43" customFormat="1" ht="23.25" hidden="1" customHeight="1" x14ac:dyDescent="0.2">
      <c r="A52" s="30">
        <v>36</v>
      </c>
      <c r="B52" s="31"/>
      <c r="C52" s="32"/>
      <c r="D52" s="44"/>
      <c r="E52" s="45"/>
      <c r="F52" s="33"/>
      <c r="G52" s="34"/>
      <c r="H52" s="34"/>
      <c r="I52" s="35"/>
      <c r="J52" s="34"/>
      <c r="K52" s="36" t="str" cm="1">
        <f t="array" ref="K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2" s="37"/>
      <c r="M52" s="55" t="str">
        <f>IF(Table3[[#This Row],[Qty]]&gt;0,(MROUND(IF(H52="PR",((L52/2)+Table3[[#This Row],[Returns Inches]]+O52)*2,L52+Table3[[#This Row],[Returns Inches]]+O52),0.25)),"")</f>
        <v/>
      </c>
      <c r="N52" s="38"/>
      <c r="O52" s="34"/>
      <c r="P52" s="39"/>
      <c r="Q52" s="40"/>
      <c r="R52" s="35"/>
      <c r="S52" s="36" t="str">
        <f>IF(AND(Table3[[#This Row],[Pr/Pn]]="PNL",Table3[[#This Row],[Stack]]="SPLIT"),"STACK ERROR",IF(AND(Table3[[#This Row],[Qty]]&gt;0,$K$6&lt;&gt;""),IFERROR(IF($K$6="No",IF(((ROUND((N52+16)/R52,0))*R52)-N52&lt;16,((ROUND((N52+16)/R52,0))*R52)+R52,(ROUND((N52+16)/R52,0))*R52),(L52*P52)+14),""),""))</f>
        <v/>
      </c>
      <c r="T52" s="36" t="str">
        <f>IFERROR(IF(Table3[[#This Row],[Pr/Pn]]="PR",(+Table3[[#This Row],['# of Widths]]*Table3[[#This Row],[Qty]])*2,Table3[[#This Row],['# of Widths]]*Table3[[#This Row],[Qty]]),"")</f>
        <v/>
      </c>
      <c r="U52" s="36" t="str">
        <f>IF(Table3[[#This Row],[Qty]]&gt;=1,ROUND(IFERROR(IF($K$6="No",SUM((K52*S52)/36),S52/36),""),2),"")</f>
        <v/>
      </c>
      <c r="V52" s="36" t="str">
        <f>IF(Table3[[#This Row],[Qty]]&gt;=1,ROUND(IFERROR(SUM(U52*G52)*1.06,""),2),"")</f>
        <v/>
      </c>
      <c r="W52" s="41"/>
      <c r="X5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2" s="56" t="str">
        <f t="shared" si="4"/>
        <v/>
      </c>
      <c r="Z52" s="56" t="str">
        <f t="shared" si="2"/>
        <v/>
      </c>
      <c r="AA52" s="36" t="str">
        <f t="shared" si="3"/>
        <v/>
      </c>
      <c r="AB52" s="42" t="str">
        <f>IF(Table3[[#This Row],[Fabric Name]]="","NO","YES")</f>
        <v>NO</v>
      </c>
    </row>
    <row r="53" spans="1:28" s="43" customFormat="1" ht="23.25" hidden="1" customHeight="1" x14ac:dyDescent="0.2">
      <c r="A53" s="30">
        <v>37</v>
      </c>
      <c r="B53" s="31"/>
      <c r="C53" s="32"/>
      <c r="D53" s="44"/>
      <c r="E53" s="45"/>
      <c r="F53" s="33"/>
      <c r="G53" s="34"/>
      <c r="H53" s="34"/>
      <c r="I53" s="35"/>
      <c r="J53" s="34"/>
      <c r="K53" s="36" t="str" cm="1">
        <f t="array" ref="K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3" s="37"/>
      <c r="M53" s="55" t="str">
        <f>IF(Table3[[#This Row],[Qty]]&gt;0,(MROUND(IF(H53="PR",((L53/2)+Table3[[#This Row],[Returns Inches]]+O53)*2,L53+Table3[[#This Row],[Returns Inches]]+O53),0.25)),"")</f>
        <v/>
      </c>
      <c r="N53" s="38"/>
      <c r="O53" s="34"/>
      <c r="P53" s="39"/>
      <c r="Q53" s="40"/>
      <c r="R53" s="35"/>
      <c r="S53" s="36" t="str">
        <f>IF(AND(Table3[[#This Row],[Pr/Pn]]="PNL",Table3[[#This Row],[Stack]]="SPLIT"),"STACK ERROR",IF(AND(Table3[[#This Row],[Qty]]&gt;0,$K$6&lt;&gt;""),IFERROR(IF($K$6="No",IF(((ROUND((N53+16)/R53,0))*R53)-N53&lt;16,((ROUND((N53+16)/R53,0))*R53)+R53,(ROUND((N53+16)/R53,0))*R53),(L53*P53)+14),""),""))</f>
        <v/>
      </c>
      <c r="T53" s="36" t="str">
        <f>IFERROR(IF(Table3[[#This Row],[Pr/Pn]]="PR",(+Table3[[#This Row],['# of Widths]]*Table3[[#This Row],[Qty]])*2,Table3[[#This Row],['# of Widths]]*Table3[[#This Row],[Qty]]),"")</f>
        <v/>
      </c>
      <c r="U53" s="36" t="str">
        <f>IF(Table3[[#This Row],[Qty]]&gt;=1,ROUND(IFERROR(IF($K$6="No",SUM((K53*S53)/36),S53/36),""),2),"")</f>
        <v/>
      </c>
      <c r="V53" s="36" t="str">
        <f>IF(Table3[[#This Row],[Qty]]&gt;=1,ROUND(IFERROR(SUM(U53*G53)*1.06,""),2),"")</f>
        <v/>
      </c>
      <c r="W53" s="41"/>
      <c r="X5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3" s="56" t="str">
        <f t="shared" si="4"/>
        <v/>
      </c>
      <c r="Z53" s="56" t="str">
        <f t="shared" si="2"/>
        <v/>
      </c>
      <c r="AA53" s="36" t="str">
        <f t="shared" si="3"/>
        <v/>
      </c>
      <c r="AB53" s="42" t="str">
        <f>IF(Table3[[#This Row],[Fabric Name]]="","NO","YES")</f>
        <v>NO</v>
      </c>
    </row>
    <row r="54" spans="1:28" s="43" customFormat="1" ht="23.25" hidden="1" customHeight="1" x14ac:dyDescent="0.2">
      <c r="A54" s="30">
        <v>38</v>
      </c>
      <c r="B54" s="31"/>
      <c r="C54" s="32"/>
      <c r="D54" s="44"/>
      <c r="E54" s="45"/>
      <c r="F54" s="33"/>
      <c r="G54" s="34"/>
      <c r="H54" s="34"/>
      <c r="I54" s="35"/>
      <c r="J54" s="34"/>
      <c r="K54" s="36" t="str" cm="1">
        <f t="array" ref="K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4" s="37"/>
      <c r="M54" s="55" t="str">
        <f>IF(Table3[[#This Row],[Qty]]&gt;0,(MROUND(IF(H54="PR",((L54/2)+Table3[[#This Row],[Returns Inches]]+O54)*2,L54+Table3[[#This Row],[Returns Inches]]+O54),0.25)),"")</f>
        <v/>
      </c>
      <c r="N54" s="38"/>
      <c r="O54" s="34"/>
      <c r="P54" s="39"/>
      <c r="Q54" s="40"/>
      <c r="R54" s="35"/>
      <c r="S54" s="36" t="str">
        <f>IF(AND(Table3[[#This Row],[Pr/Pn]]="PNL",Table3[[#This Row],[Stack]]="SPLIT"),"STACK ERROR",IF(AND(Table3[[#This Row],[Qty]]&gt;0,$K$6&lt;&gt;""),IFERROR(IF($K$6="No",IF(((ROUND((N54+16)/R54,0))*R54)-N54&lt;16,((ROUND((N54+16)/R54,0))*R54)+R54,(ROUND((N54+16)/R54,0))*R54),(L54*P54)+14),""),""))</f>
        <v/>
      </c>
      <c r="T54" s="36" t="str">
        <f>IFERROR(IF(Table3[[#This Row],[Pr/Pn]]="PR",(+Table3[[#This Row],['# of Widths]]*Table3[[#This Row],[Qty]])*2,Table3[[#This Row],['# of Widths]]*Table3[[#This Row],[Qty]]),"")</f>
        <v/>
      </c>
      <c r="U54" s="36" t="str">
        <f>IF(Table3[[#This Row],[Qty]]&gt;=1,ROUND(IFERROR(IF($K$6="No",SUM((K54*S54)/36),S54/36),""),2),"")</f>
        <v/>
      </c>
      <c r="V54" s="36" t="str">
        <f>IF(Table3[[#This Row],[Qty]]&gt;=1,ROUND(IFERROR(SUM(U54*G54)*1.06,""),2),"")</f>
        <v/>
      </c>
      <c r="W54" s="41"/>
      <c r="X5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4" s="56" t="str">
        <f t="shared" si="4"/>
        <v/>
      </c>
      <c r="Z54" s="56" t="str">
        <f t="shared" si="2"/>
        <v/>
      </c>
      <c r="AA54" s="36" t="str">
        <f t="shared" si="3"/>
        <v/>
      </c>
      <c r="AB54" s="42" t="str">
        <f>IF(Table3[[#This Row],[Fabric Name]]="","NO","YES")</f>
        <v>NO</v>
      </c>
    </row>
    <row r="55" spans="1:28" s="43" customFormat="1" ht="23.25" hidden="1" customHeight="1" x14ac:dyDescent="0.2">
      <c r="A55" s="30">
        <v>39</v>
      </c>
      <c r="B55" s="31"/>
      <c r="C55" s="32"/>
      <c r="D55" s="44"/>
      <c r="E55" s="45"/>
      <c r="F55" s="33"/>
      <c r="G55" s="34"/>
      <c r="H55" s="34"/>
      <c r="I55" s="35"/>
      <c r="J55" s="34"/>
      <c r="K55" s="36" t="str" cm="1">
        <f t="array" ref="K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5" s="37"/>
      <c r="M55" s="55" t="str">
        <f>IF(Table3[[#This Row],[Qty]]&gt;0,(MROUND(IF(H55="PR",((L55/2)+Table3[[#This Row],[Returns Inches]]+O55)*2,L55+Table3[[#This Row],[Returns Inches]]+O55),0.25)),"")</f>
        <v/>
      </c>
      <c r="N55" s="38"/>
      <c r="O55" s="34"/>
      <c r="P55" s="39"/>
      <c r="Q55" s="40"/>
      <c r="R55" s="35"/>
      <c r="S55" s="36" t="str">
        <f>IF(AND(Table3[[#This Row],[Pr/Pn]]="PNL",Table3[[#This Row],[Stack]]="SPLIT"),"STACK ERROR",IF(AND(Table3[[#This Row],[Qty]]&gt;0,$K$6&lt;&gt;""),IFERROR(IF($K$6="No",IF(((ROUND((N55+16)/R55,0))*R55)-N55&lt;16,((ROUND((N55+16)/R55,0))*R55)+R55,(ROUND((N55+16)/R55,0))*R55),(L55*P55)+14),""),""))</f>
        <v/>
      </c>
      <c r="T55" s="36" t="str">
        <f>IFERROR(IF(Table3[[#This Row],[Pr/Pn]]="PR",(+Table3[[#This Row],['# of Widths]]*Table3[[#This Row],[Qty]])*2,Table3[[#This Row],['# of Widths]]*Table3[[#This Row],[Qty]]),"")</f>
        <v/>
      </c>
      <c r="U55" s="36" t="str">
        <f>IF(Table3[[#This Row],[Qty]]&gt;=1,ROUND(IFERROR(IF($K$6="No",SUM((K55*S55)/36),S55/36),""),2),"")</f>
        <v/>
      </c>
      <c r="V55" s="36" t="str">
        <f>IF(Table3[[#This Row],[Qty]]&gt;=1,ROUND(IFERROR(SUM(U55*G55)*1.06,""),2),"")</f>
        <v/>
      </c>
      <c r="W55" s="41"/>
      <c r="X5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5" s="56" t="str">
        <f t="shared" si="4"/>
        <v/>
      </c>
      <c r="Z55" s="56" t="str">
        <f t="shared" si="2"/>
        <v/>
      </c>
      <c r="AA55" s="36" t="str">
        <f t="shared" si="3"/>
        <v/>
      </c>
      <c r="AB55" s="42" t="str">
        <f>IF(Table3[[#This Row],[Fabric Name]]="","NO","YES")</f>
        <v>NO</v>
      </c>
    </row>
    <row r="56" spans="1:28" s="43" customFormat="1" ht="23.25" hidden="1" customHeight="1" x14ac:dyDescent="0.2">
      <c r="A56" s="30">
        <v>40</v>
      </c>
      <c r="B56" s="31"/>
      <c r="C56" s="32"/>
      <c r="D56" s="44"/>
      <c r="E56" s="45"/>
      <c r="F56" s="33"/>
      <c r="G56" s="34"/>
      <c r="H56" s="34"/>
      <c r="I56" s="35"/>
      <c r="J56" s="34"/>
      <c r="K56" s="36" t="str" cm="1">
        <f t="array" ref="K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6" s="37"/>
      <c r="M56" s="55" t="str">
        <f>IF(Table3[[#This Row],[Qty]]&gt;0,(MROUND(IF(H56="PR",((L56/2)+Table3[[#This Row],[Returns Inches]]+O56)*2,L56+Table3[[#This Row],[Returns Inches]]+O56),0.25)),"")</f>
        <v/>
      </c>
      <c r="N56" s="38"/>
      <c r="O56" s="34"/>
      <c r="P56" s="39"/>
      <c r="Q56" s="40"/>
      <c r="R56" s="35"/>
      <c r="S56" s="36" t="str">
        <f>IF(AND(Table3[[#This Row],[Pr/Pn]]="PNL",Table3[[#This Row],[Stack]]="SPLIT"),"STACK ERROR",IF(AND(Table3[[#This Row],[Qty]]&gt;0,$K$6&lt;&gt;""),IFERROR(IF($K$6="No",IF(((ROUND((N56+16)/R56,0))*R56)-N56&lt;16,((ROUND((N56+16)/R56,0))*R56)+R56,(ROUND((N56+16)/R56,0))*R56),(L56*P56)+14),""),""))</f>
        <v/>
      </c>
      <c r="T56" s="36" t="str">
        <f>IFERROR(IF(Table3[[#This Row],[Pr/Pn]]="PR",(+Table3[[#This Row],['# of Widths]]*Table3[[#This Row],[Qty]])*2,Table3[[#This Row],['# of Widths]]*Table3[[#This Row],[Qty]]),"")</f>
        <v/>
      </c>
      <c r="U56" s="36" t="str">
        <f>IF(Table3[[#This Row],[Qty]]&gt;=1,ROUND(IFERROR(IF($K$6="No",SUM((K56*S56)/36),S56/36),""),2),"")</f>
        <v/>
      </c>
      <c r="V56" s="36" t="str">
        <f>IF(Table3[[#This Row],[Qty]]&gt;=1,ROUND(IFERROR(SUM(U56*G56)*1.06,""),2),"")</f>
        <v/>
      </c>
      <c r="W56" s="41"/>
      <c r="X5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6" s="56" t="str">
        <f t="shared" si="4"/>
        <v/>
      </c>
      <c r="Z56" s="56" t="str">
        <f t="shared" si="2"/>
        <v/>
      </c>
      <c r="AA56" s="36" t="str">
        <f t="shared" si="3"/>
        <v/>
      </c>
      <c r="AB56" s="42" t="str">
        <f>IF(Table3[[#This Row],[Fabric Name]]="","NO","YES")</f>
        <v>NO</v>
      </c>
    </row>
    <row r="57" spans="1:28" s="43" customFormat="1" ht="23.25" hidden="1" customHeight="1" x14ac:dyDescent="0.2">
      <c r="A57" s="30">
        <v>41</v>
      </c>
      <c r="B57" s="31"/>
      <c r="C57" s="32"/>
      <c r="D57" s="44"/>
      <c r="E57" s="45"/>
      <c r="F57" s="33"/>
      <c r="G57" s="34"/>
      <c r="H57" s="34"/>
      <c r="I57" s="35"/>
      <c r="J57" s="34"/>
      <c r="K57" s="36" t="str" cm="1">
        <f t="array" ref="K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7" s="37"/>
      <c r="M57" s="55" t="str">
        <f>IF(Table3[[#This Row],[Qty]]&gt;0,(MROUND(IF(H57="PR",((L57/2)+Table3[[#This Row],[Returns Inches]]+O57)*2,L57+Table3[[#This Row],[Returns Inches]]+O57),0.25)),"")</f>
        <v/>
      </c>
      <c r="N57" s="38"/>
      <c r="O57" s="34"/>
      <c r="P57" s="39"/>
      <c r="Q57" s="40"/>
      <c r="R57" s="35"/>
      <c r="S57" s="36" t="str">
        <f>IF(AND(Table3[[#This Row],[Pr/Pn]]="PNL",Table3[[#This Row],[Stack]]="SPLIT"),"STACK ERROR",IF(AND(Table3[[#This Row],[Qty]]&gt;0,$K$6&lt;&gt;""),IFERROR(IF($K$6="No",IF(((ROUND((N57+16)/R57,0))*R57)-N57&lt;16,((ROUND((N57+16)/R57,0))*R57)+R57,(ROUND((N57+16)/R57,0))*R57),(L57*P57)+14),""),""))</f>
        <v/>
      </c>
      <c r="T57" s="36" t="str">
        <f>IFERROR(IF(Table3[[#This Row],[Pr/Pn]]="PR",(+Table3[[#This Row],['# of Widths]]*Table3[[#This Row],[Qty]])*2,Table3[[#This Row],['# of Widths]]*Table3[[#This Row],[Qty]]),"")</f>
        <v/>
      </c>
      <c r="U57" s="36" t="str">
        <f>IF(Table3[[#This Row],[Qty]]&gt;=1,ROUND(IFERROR(IF($K$6="No",SUM((K57*S57)/36),S57/36),""),2),"")</f>
        <v/>
      </c>
      <c r="V57" s="36" t="str">
        <f>IF(Table3[[#This Row],[Qty]]&gt;=1,ROUND(IFERROR(SUM(U57*G57)*1.06,""),2),"")</f>
        <v/>
      </c>
      <c r="W57" s="41"/>
      <c r="X5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7" s="56" t="str">
        <f t="shared" si="4"/>
        <v/>
      </c>
      <c r="Z57" s="56" t="str">
        <f t="shared" si="2"/>
        <v/>
      </c>
      <c r="AA57" s="36" t="str">
        <f t="shared" si="3"/>
        <v/>
      </c>
      <c r="AB57" s="42" t="str">
        <f>IF(Table3[[#This Row],[Fabric Name]]="","NO","YES")</f>
        <v>NO</v>
      </c>
    </row>
    <row r="58" spans="1:28" s="43" customFormat="1" ht="23.25" hidden="1" customHeight="1" x14ac:dyDescent="0.2">
      <c r="A58" s="30">
        <v>42</v>
      </c>
      <c r="B58" s="31"/>
      <c r="C58" s="32"/>
      <c r="D58" s="44"/>
      <c r="E58" s="45"/>
      <c r="F58" s="33"/>
      <c r="G58" s="34"/>
      <c r="H58" s="34"/>
      <c r="I58" s="35"/>
      <c r="J58" s="34"/>
      <c r="K58" s="36" t="str" cm="1">
        <f t="array" ref="K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8" s="37"/>
      <c r="M58" s="55" t="str">
        <f>IF(Table3[[#This Row],[Qty]]&gt;0,(MROUND(IF(H58="PR",((L58/2)+Table3[[#This Row],[Returns Inches]]+O58)*2,L58+Table3[[#This Row],[Returns Inches]]+O58),0.25)),"")</f>
        <v/>
      </c>
      <c r="N58" s="38"/>
      <c r="O58" s="34"/>
      <c r="P58" s="39"/>
      <c r="Q58" s="40"/>
      <c r="R58" s="35"/>
      <c r="S58" s="36" t="str">
        <f>IF(AND(Table3[[#This Row],[Pr/Pn]]="PNL",Table3[[#This Row],[Stack]]="SPLIT"),"STACK ERROR",IF(AND(Table3[[#This Row],[Qty]]&gt;0,$K$6&lt;&gt;""),IFERROR(IF($K$6="No",IF(((ROUND((N58+16)/R58,0))*R58)-N58&lt;16,((ROUND((N58+16)/R58,0))*R58)+R58,(ROUND((N58+16)/R58,0))*R58),(L58*P58)+14),""),""))</f>
        <v/>
      </c>
      <c r="T58" s="36" t="str">
        <f>IFERROR(IF(Table3[[#This Row],[Pr/Pn]]="PR",(+Table3[[#This Row],['# of Widths]]*Table3[[#This Row],[Qty]])*2,Table3[[#This Row],['# of Widths]]*Table3[[#This Row],[Qty]]),"")</f>
        <v/>
      </c>
      <c r="U58" s="36" t="str">
        <f>IF(Table3[[#This Row],[Qty]]&gt;=1,ROUND(IFERROR(IF($K$6="No",SUM((K58*S58)/36),S58/36),""),2),"")</f>
        <v/>
      </c>
      <c r="V58" s="36" t="str">
        <f>IF(Table3[[#This Row],[Qty]]&gt;=1,ROUND(IFERROR(SUM(U58*G58)*1.06,""),2),"")</f>
        <v/>
      </c>
      <c r="W58" s="41"/>
      <c r="X5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8" s="56" t="str">
        <f t="shared" si="4"/>
        <v/>
      </c>
      <c r="Z58" s="56" t="str">
        <f t="shared" si="2"/>
        <v/>
      </c>
      <c r="AA58" s="36" t="str">
        <f t="shared" si="3"/>
        <v/>
      </c>
      <c r="AB58" s="42" t="str">
        <f>IF(Table3[[#This Row],[Fabric Name]]="","NO","YES")</f>
        <v>NO</v>
      </c>
    </row>
    <row r="59" spans="1:28" s="43" customFormat="1" ht="23.25" hidden="1" customHeight="1" x14ac:dyDescent="0.2">
      <c r="A59" s="30">
        <v>43</v>
      </c>
      <c r="B59" s="31"/>
      <c r="C59" s="32"/>
      <c r="D59" s="44"/>
      <c r="E59" s="45"/>
      <c r="F59" s="33"/>
      <c r="G59" s="34"/>
      <c r="H59" s="34"/>
      <c r="I59" s="35"/>
      <c r="J59" s="34"/>
      <c r="K59" s="36" t="str" cm="1">
        <f t="array" ref="K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59" s="37"/>
      <c r="M59" s="55" t="str">
        <f>IF(Table3[[#This Row],[Qty]]&gt;0,(MROUND(IF(H59="PR",((L59/2)+Table3[[#This Row],[Returns Inches]]+O59)*2,L59+Table3[[#This Row],[Returns Inches]]+O59),0.25)),"")</f>
        <v/>
      </c>
      <c r="N59" s="38"/>
      <c r="O59" s="34"/>
      <c r="P59" s="39"/>
      <c r="Q59" s="40"/>
      <c r="R59" s="35"/>
      <c r="S59" s="36" t="str">
        <f>IF(AND(Table3[[#This Row],[Pr/Pn]]="PNL",Table3[[#This Row],[Stack]]="SPLIT"),"STACK ERROR",IF(AND(Table3[[#This Row],[Qty]]&gt;0,$K$6&lt;&gt;""),IFERROR(IF($K$6="No",IF(((ROUND((N59+16)/R59,0))*R59)-N59&lt;16,((ROUND((N59+16)/R59,0))*R59)+R59,(ROUND((N59+16)/R59,0))*R59),(L59*P59)+14),""),""))</f>
        <v/>
      </c>
      <c r="T59" s="36" t="str">
        <f>IFERROR(IF(Table3[[#This Row],[Pr/Pn]]="PR",(+Table3[[#This Row],['# of Widths]]*Table3[[#This Row],[Qty]])*2,Table3[[#This Row],['# of Widths]]*Table3[[#This Row],[Qty]]),"")</f>
        <v/>
      </c>
      <c r="U59" s="36" t="str">
        <f>IF(Table3[[#This Row],[Qty]]&gt;=1,ROUND(IFERROR(IF($K$6="No",SUM((K59*S59)/36),S59/36),""),2),"")</f>
        <v/>
      </c>
      <c r="V59" s="36" t="str">
        <f>IF(Table3[[#This Row],[Qty]]&gt;=1,ROUND(IFERROR(SUM(U59*G59)*1.06,""),2),"")</f>
        <v/>
      </c>
      <c r="W59" s="41"/>
      <c r="X5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59" s="56" t="str">
        <f t="shared" si="4"/>
        <v/>
      </c>
      <c r="Z59" s="56" t="str">
        <f t="shared" si="2"/>
        <v/>
      </c>
      <c r="AA59" s="36" t="str">
        <f t="shared" si="3"/>
        <v/>
      </c>
      <c r="AB59" s="42" t="str">
        <f>IF(Table3[[#This Row],[Fabric Name]]="","NO","YES")</f>
        <v>NO</v>
      </c>
    </row>
    <row r="60" spans="1:28" s="43" customFormat="1" ht="23.25" hidden="1" customHeight="1" x14ac:dyDescent="0.2">
      <c r="A60" s="30">
        <v>44</v>
      </c>
      <c r="B60" s="31"/>
      <c r="C60" s="32"/>
      <c r="D60" s="44"/>
      <c r="E60" s="45"/>
      <c r="F60" s="33"/>
      <c r="G60" s="34"/>
      <c r="H60" s="34"/>
      <c r="I60" s="35"/>
      <c r="J60" s="34"/>
      <c r="K60" s="36" t="str" cm="1">
        <f t="array" ref="K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0" s="37"/>
      <c r="M60" s="55" t="str">
        <f>IF(Table3[[#This Row],[Qty]]&gt;0,(MROUND(IF(H60="PR",((L60/2)+Table3[[#This Row],[Returns Inches]]+O60)*2,L60+Table3[[#This Row],[Returns Inches]]+O60),0.25)),"")</f>
        <v/>
      </c>
      <c r="N60" s="38"/>
      <c r="O60" s="34"/>
      <c r="P60" s="39"/>
      <c r="Q60" s="40"/>
      <c r="R60" s="35"/>
      <c r="S60" s="36" t="str">
        <f>IF(AND(Table3[[#This Row],[Pr/Pn]]="PNL",Table3[[#This Row],[Stack]]="SPLIT"),"STACK ERROR",IF(AND(Table3[[#This Row],[Qty]]&gt;0,$K$6&lt;&gt;""),IFERROR(IF($K$6="No",IF(((ROUND((N60+16)/R60,0))*R60)-N60&lt;16,((ROUND((N60+16)/R60,0))*R60)+R60,(ROUND((N60+16)/R60,0))*R60),(L60*P60)+14),""),""))</f>
        <v/>
      </c>
      <c r="T60" s="36" t="str">
        <f>IFERROR(IF(Table3[[#This Row],[Pr/Pn]]="PR",(+Table3[[#This Row],['# of Widths]]*Table3[[#This Row],[Qty]])*2,Table3[[#This Row],['# of Widths]]*Table3[[#This Row],[Qty]]),"")</f>
        <v/>
      </c>
      <c r="U60" s="36" t="str">
        <f>IF(Table3[[#This Row],[Qty]]&gt;=1,ROUND(IFERROR(IF($K$6="No",SUM((K60*S60)/36),S60/36),""),2),"")</f>
        <v/>
      </c>
      <c r="V60" s="36" t="str">
        <f>IF(Table3[[#This Row],[Qty]]&gt;=1,ROUND(IFERROR(SUM(U60*G60)*1.06,""),2),"")</f>
        <v/>
      </c>
      <c r="W60" s="41"/>
      <c r="X6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0" s="56" t="str">
        <f t="shared" si="4"/>
        <v/>
      </c>
      <c r="Z60" s="56" t="str">
        <f t="shared" si="2"/>
        <v/>
      </c>
      <c r="AA60" s="36" t="str">
        <f t="shared" si="3"/>
        <v/>
      </c>
      <c r="AB60" s="42" t="str">
        <f>IF(Table3[[#This Row],[Fabric Name]]="","NO","YES")</f>
        <v>NO</v>
      </c>
    </row>
    <row r="61" spans="1:28" s="43" customFormat="1" ht="23.25" hidden="1" customHeight="1" x14ac:dyDescent="0.2">
      <c r="A61" s="30">
        <v>45</v>
      </c>
      <c r="B61" s="31"/>
      <c r="C61" s="32"/>
      <c r="D61" s="44"/>
      <c r="E61" s="45"/>
      <c r="F61" s="33"/>
      <c r="G61" s="34"/>
      <c r="H61" s="34"/>
      <c r="I61" s="35"/>
      <c r="J61" s="34"/>
      <c r="K61" s="36" t="str" cm="1">
        <f t="array" ref="K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1" s="37"/>
      <c r="M61" s="55" t="str">
        <f>IF(Table3[[#This Row],[Qty]]&gt;0,(MROUND(IF(H61="PR",((L61/2)+Table3[[#This Row],[Returns Inches]]+O61)*2,L61+Table3[[#This Row],[Returns Inches]]+O61),0.25)),"")</f>
        <v/>
      </c>
      <c r="N61" s="38"/>
      <c r="O61" s="34"/>
      <c r="P61" s="39"/>
      <c r="Q61" s="40"/>
      <c r="R61" s="35"/>
      <c r="S61" s="36" t="str">
        <f>IF(AND(Table3[[#This Row],[Pr/Pn]]="PNL",Table3[[#This Row],[Stack]]="SPLIT"),"STACK ERROR",IF(AND(Table3[[#This Row],[Qty]]&gt;0,$K$6&lt;&gt;""),IFERROR(IF($K$6="No",IF(((ROUND((N61+16)/R61,0))*R61)-N61&lt;16,((ROUND((N61+16)/R61,0))*R61)+R61,(ROUND((N61+16)/R61,0))*R61),(L61*P61)+14),""),""))</f>
        <v/>
      </c>
      <c r="T61" s="36" t="str">
        <f>IFERROR(IF(Table3[[#This Row],[Pr/Pn]]="PR",(+Table3[[#This Row],['# of Widths]]*Table3[[#This Row],[Qty]])*2,Table3[[#This Row],['# of Widths]]*Table3[[#This Row],[Qty]]),"")</f>
        <v/>
      </c>
      <c r="U61" s="36" t="str">
        <f>IF(Table3[[#This Row],[Qty]]&gt;=1,ROUND(IFERROR(IF($K$6="No",SUM((K61*S61)/36),S61/36),""),2),"")</f>
        <v/>
      </c>
      <c r="V61" s="36" t="str">
        <f>IF(Table3[[#This Row],[Qty]]&gt;=1,ROUND(IFERROR(SUM(U61*G61)*1.06,""),2),"")</f>
        <v/>
      </c>
      <c r="W61" s="41"/>
      <c r="X6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1" s="56" t="str">
        <f t="shared" si="4"/>
        <v/>
      </c>
      <c r="Z61" s="56" t="str">
        <f t="shared" si="2"/>
        <v/>
      </c>
      <c r="AA61" s="36" t="str">
        <f t="shared" si="3"/>
        <v/>
      </c>
      <c r="AB61" s="42" t="str">
        <f>IF(Table3[[#This Row],[Fabric Name]]="","NO","YES")</f>
        <v>NO</v>
      </c>
    </row>
    <row r="62" spans="1:28" s="43" customFormat="1" ht="23.25" hidden="1" customHeight="1" x14ac:dyDescent="0.2">
      <c r="A62" s="30">
        <v>46</v>
      </c>
      <c r="B62" s="31"/>
      <c r="C62" s="32"/>
      <c r="D62" s="44"/>
      <c r="E62" s="45"/>
      <c r="F62" s="33"/>
      <c r="G62" s="34"/>
      <c r="H62" s="34"/>
      <c r="I62" s="35"/>
      <c r="J62" s="34"/>
      <c r="K62" s="36" t="str" cm="1">
        <f t="array" ref="K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2" s="37"/>
      <c r="M62" s="55" t="str">
        <f>IF(Table3[[#This Row],[Qty]]&gt;0,(MROUND(IF(H62="PR",((L62/2)+Table3[[#This Row],[Returns Inches]]+O62)*2,L62+Table3[[#This Row],[Returns Inches]]+O62),0.25)),"")</f>
        <v/>
      </c>
      <c r="N62" s="38"/>
      <c r="O62" s="34"/>
      <c r="P62" s="39"/>
      <c r="Q62" s="40"/>
      <c r="R62" s="35"/>
      <c r="S62" s="36" t="str">
        <f>IF(AND(Table3[[#This Row],[Pr/Pn]]="PNL",Table3[[#This Row],[Stack]]="SPLIT"),"STACK ERROR",IF(AND(Table3[[#This Row],[Qty]]&gt;0,$K$6&lt;&gt;""),IFERROR(IF($K$6="No",IF(((ROUND((N62+16)/R62,0))*R62)-N62&lt;16,((ROUND((N62+16)/R62,0))*R62)+R62,(ROUND((N62+16)/R62,0))*R62),(L62*P62)+14),""),""))</f>
        <v/>
      </c>
      <c r="T62" s="36" t="str">
        <f>IFERROR(IF(Table3[[#This Row],[Pr/Pn]]="PR",(+Table3[[#This Row],['# of Widths]]*Table3[[#This Row],[Qty]])*2,Table3[[#This Row],['# of Widths]]*Table3[[#This Row],[Qty]]),"")</f>
        <v/>
      </c>
      <c r="U62" s="36" t="str">
        <f>IF(Table3[[#This Row],[Qty]]&gt;=1,ROUND(IFERROR(IF($K$6="No",SUM((K62*S62)/36),S62/36),""),2),"")</f>
        <v/>
      </c>
      <c r="V62" s="36" t="str">
        <f>IF(Table3[[#This Row],[Qty]]&gt;=1,ROUND(IFERROR(SUM(U62*G62)*1.06,""),2),"")</f>
        <v/>
      </c>
      <c r="W62" s="41"/>
      <c r="X6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2" s="56" t="str">
        <f t="shared" si="4"/>
        <v/>
      </c>
      <c r="Z62" s="56" t="str">
        <f t="shared" si="2"/>
        <v/>
      </c>
      <c r="AA62" s="36" t="str">
        <f t="shared" si="3"/>
        <v/>
      </c>
      <c r="AB62" s="42" t="str">
        <f>IF(Table3[[#This Row],[Fabric Name]]="","NO","YES")</f>
        <v>NO</v>
      </c>
    </row>
    <row r="63" spans="1:28" s="43" customFormat="1" ht="23.25" hidden="1" customHeight="1" x14ac:dyDescent="0.2">
      <c r="A63" s="30">
        <v>47</v>
      </c>
      <c r="B63" s="31"/>
      <c r="C63" s="32"/>
      <c r="D63" s="44"/>
      <c r="E63" s="45"/>
      <c r="F63" s="33"/>
      <c r="G63" s="34"/>
      <c r="H63" s="34"/>
      <c r="I63" s="35"/>
      <c r="J63" s="34"/>
      <c r="K63" s="36" t="str" cm="1">
        <f t="array" ref="K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3" s="37"/>
      <c r="M63" s="55" t="str">
        <f>IF(Table3[[#This Row],[Qty]]&gt;0,(MROUND(IF(H63="PR",((L63/2)+Table3[[#This Row],[Returns Inches]]+O63)*2,L63+Table3[[#This Row],[Returns Inches]]+O63),0.25)),"")</f>
        <v/>
      </c>
      <c r="N63" s="38"/>
      <c r="O63" s="34"/>
      <c r="P63" s="39"/>
      <c r="Q63" s="40"/>
      <c r="R63" s="35"/>
      <c r="S63" s="36" t="str">
        <f>IF(AND(Table3[[#This Row],[Pr/Pn]]="PNL",Table3[[#This Row],[Stack]]="SPLIT"),"STACK ERROR",IF(AND(Table3[[#This Row],[Qty]]&gt;0,$K$6&lt;&gt;""),IFERROR(IF($K$6="No",IF(((ROUND((N63+16)/R63,0))*R63)-N63&lt;16,((ROUND((N63+16)/R63,0))*R63)+R63,(ROUND((N63+16)/R63,0))*R63),(L63*P63)+14),""),""))</f>
        <v/>
      </c>
      <c r="T63" s="36" t="str">
        <f>IFERROR(IF(Table3[[#This Row],[Pr/Pn]]="PR",(+Table3[[#This Row],['# of Widths]]*Table3[[#This Row],[Qty]])*2,Table3[[#This Row],['# of Widths]]*Table3[[#This Row],[Qty]]),"")</f>
        <v/>
      </c>
      <c r="U63" s="36" t="str">
        <f>IF(Table3[[#This Row],[Qty]]&gt;=1,ROUND(IFERROR(IF($K$6="No",SUM((K63*S63)/36),S63/36),""),2),"")</f>
        <v/>
      </c>
      <c r="V63" s="36" t="str">
        <f>IF(Table3[[#This Row],[Qty]]&gt;=1,ROUND(IFERROR(SUM(U63*G63)*1.06,""),2),"")</f>
        <v/>
      </c>
      <c r="W63" s="41"/>
      <c r="X6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3" s="56" t="str">
        <f t="shared" si="4"/>
        <v/>
      </c>
      <c r="Z63" s="56" t="str">
        <f t="shared" si="2"/>
        <v/>
      </c>
      <c r="AA63" s="36" t="str">
        <f t="shared" si="3"/>
        <v/>
      </c>
      <c r="AB63" s="42" t="str">
        <f>IF(Table3[[#This Row],[Fabric Name]]="","NO","YES")</f>
        <v>NO</v>
      </c>
    </row>
    <row r="64" spans="1:28" s="43" customFormat="1" ht="23.25" hidden="1" customHeight="1" x14ac:dyDescent="0.2">
      <c r="A64" s="30">
        <v>48</v>
      </c>
      <c r="B64" s="31"/>
      <c r="C64" s="32"/>
      <c r="D64" s="44"/>
      <c r="E64" s="45"/>
      <c r="F64" s="33"/>
      <c r="G64" s="34"/>
      <c r="H64" s="34"/>
      <c r="I64" s="35"/>
      <c r="J64" s="34"/>
      <c r="K64" s="36" t="str" cm="1">
        <f t="array" ref="K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4" s="37"/>
      <c r="M64" s="55" t="str">
        <f>IF(Table3[[#This Row],[Qty]]&gt;0,(MROUND(IF(H64="PR",((L64/2)+Table3[[#This Row],[Returns Inches]]+O64)*2,L64+Table3[[#This Row],[Returns Inches]]+O64),0.25)),"")</f>
        <v/>
      </c>
      <c r="N64" s="38"/>
      <c r="O64" s="34"/>
      <c r="P64" s="39"/>
      <c r="Q64" s="40"/>
      <c r="R64" s="35"/>
      <c r="S64" s="36" t="str">
        <f>IF(AND(Table3[[#This Row],[Pr/Pn]]="PNL",Table3[[#This Row],[Stack]]="SPLIT"),"STACK ERROR",IF(AND(Table3[[#This Row],[Qty]]&gt;0,$K$6&lt;&gt;""),IFERROR(IF($K$6="No",IF(((ROUND((N64+16)/R64,0))*R64)-N64&lt;16,((ROUND((N64+16)/R64,0))*R64)+R64,(ROUND((N64+16)/R64,0))*R64),(L64*P64)+14),""),""))</f>
        <v/>
      </c>
      <c r="T64" s="36" t="str">
        <f>IFERROR(IF(Table3[[#This Row],[Pr/Pn]]="PR",(+Table3[[#This Row],['# of Widths]]*Table3[[#This Row],[Qty]])*2,Table3[[#This Row],['# of Widths]]*Table3[[#This Row],[Qty]]),"")</f>
        <v/>
      </c>
      <c r="U64" s="36" t="str">
        <f>IF(Table3[[#This Row],[Qty]]&gt;=1,ROUND(IFERROR(IF($K$6="No",SUM((K64*S64)/36),S64/36),""),2),"")</f>
        <v/>
      </c>
      <c r="V64" s="36" t="str">
        <f>IF(Table3[[#This Row],[Qty]]&gt;=1,ROUND(IFERROR(SUM(U64*G64)*1.06,""),2),"")</f>
        <v/>
      </c>
      <c r="W64" s="41"/>
      <c r="X6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4" s="56" t="str">
        <f t="shared" si="4"/>
        <v/>
      </c>
      <c r="Z64" s="56" t="str">
        <f t="shared" si="2"/>
        <v/>
      </c>
      <c r="AA64" s="36" t="str">
        <f t="shared" si="3"/>
        <v/>
      </c>
      <c r="AB64" s="42" t="str">
        <f>IF(Table3[[#This Row],[Fabric Name]]="","NO","YES")</f>
        <v>NO</v>
      </c>
    </row>
    <row r="65" spans="1:28" s="43" customFormat="1" ht="23.25" hidden="1" customHeight="1" x14ac:dyDescent="0.2">
      <c r="A65" s="30">
        <v>49</v>
      </c>
      <c r="B65" s="31"/>
      <c r="C65" s="32"/>
      <c r="D65" s="44"/>
      <c r="E65" s="45"/>
      <c r="F65" s="33"/>
      <c r="G65" s="34"/>
      <c r="H65" s="34"/>
      <c r="I65" s="35"/>
      <c r="J65" s="34"/>
      <c r="K65" s="36" t="str" cm="1">
        <f t="array" ref="K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5" s="37"/>
      <c r="M65" s="55" t="str">
        <f>IF(Table3[[#This Row],[Qty]]&gt;0,(MROUND(IF(H65="PR",((L65/2)+Table3[[#This Row],[Returns Inches]]+O65)*2,L65+Table3[[#This Row],[Returns Inches]]+O65),0.25)),"")</f>
        <v/>
      </c>
      <c r="N65" s="38"/>
      <c r="O65" s="34"/>
      <c r="P65" s="39"/>
      <c r="Q65" s="40"/>
      <c r="R65" s="35"/>
      <c r="S65" s="36" t="str">
        <f>IF(AND(Table3[[#This Row],[Pr/Pn]]="PNL",Table3[[#This Row],[Stack]]="SPLIT"),"STACK ERROR",IF(AND(Table3[[#This Row],[Qty]]&gt;0,$K$6&lt;&gt;""),IFERROR(IF($K$6="No",IF(((ROUND((N65+16)/R65,0))*R65)-N65&lt;16,((ROUND((N65+16)/R65,0))*R65)+R65,(ROUND((N65+16)/R65,0))*R65),(L65*P65)+14),""),""))</f>
        <v/>
      </c>
      <c r="T65" s="36" t="str">
        <f>IFERROR(IF(Table3[[#This Row],[Pr/Pn]]="PR",(+Table3[[#This Row],['# of Widths]]*Table3[[#This Row],[Qty]])*2,Table3[[#This Row],['# of Widths]]*Table3[[#This Row],[Qty]]),"")</f>
        <v/>
      </c>
      <c r="U65" s="36" t="str">
        <f>IF(Table3[[#This Row],[Qty]]&gt;=1,ROUND(IFERROR(IF($K$6="No",SUM((K65*S65)/36),S65/36),""),2),"")</f>
        <v/>
      </c>
      <c r="V65" s="36" t="str">
        <f>IF(Table3[[#This Row],[Qty]]&gt;=1,ROUND(IFERROR(SUM(U65*G65)*1.06,""),2),"")</f>
        <v/>
      </c>
      <c r="W65" s="41"/>
      <c r="X6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5" s="56" t="str">
        <f t="shared" si="4"/>
        <v/>
      </c>
      <c r="Z65" s="56" t="str">
        <f t="shared" si="2"/>
        <v/>
      </c>
      <c r="AA65" s="36" t="str">
        <f t="shared" si="3"/>
        <v/>
      </c>
      <c r="AB65" s="42" t="str">
        <f>IF(Table3[[#This Row],[Fabric Name]]="","NO","YES")</f>
        <v>NO</v>
      </c>
    </row>
    <row r="66" spans="1:28" s="43" customFormat="1" ht="23.25" hidden="1" customHeight="1" x14ac:dyDescent="0.2">
      <c r="A66" s="30">
        <v>50</v>
      </c>
      <c r="B66" s="31"/>
      <c r="C66" s="32"/>
      <c r="D66" s="44"/>
      <c r="E66" s="45"/>
      <c r="F66" s="33"/>
      <c r="G66" s="34"/>
      <c r="H66" s="34"/>
      <c r="I66" s="35"/>
      <c r="J66" s="34"/>
      <c r="K66" s="36" t="str" cm="1">
        <f t="array" ref="K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6" s="37"/>
      <c r="M66" s="55" t="str">
        <f>IF(Table3[[#This Row],[Qty]]&gt;0,(MROUND(IF(H66="PR",((L66/2)+Table3[[#This Row],[Returns Inches]]+O66)*2,L66+Table3[[#This Row],[Returns Inches]]+O66),0.25)),"")</f>
        <v/>
      </c>
      <c r="N66" s="38"/>
      <c r="O66" s="34"/>
      <c r="P66" s="39"/>
      <c r="Q66" s="40"/>
      <c r="R66" s="35"/>
      <c r="S66" s="36" t="str">
        <f>IF(AND(Table3[[#This Row],[Pr/Pn]]="PNL",Table3[[#This Row],[Stack]]="SPLIT"),"STACK ERROR",IF(AND(Table3[[#This Row],[Qty]]&gt;0,$K$6&lt;&gt;""),IFERROR(IF($K$6="No",IF(((ROUND((N66+16)/R66,0))*R66)-N66&lt;16,((ROUND((N66+16)/R66,0))*R66)+R66,(ROUND((N66+16)/R66,0))*R66),(L66*P66)+14),""),""))</f>
        <v/>
      </c>
      <c r="T66" s="36" t="str">
        <f>IFERROR(IF(Table3[[#This Row],[Pr/Pn]]="PR",(+Table3[[#This Row],['# of Widths]]*Table3[[#This Row],[Qty]])*2,Table3[[#This Row],['# of Widths]]*Table3[[#This Row],[Qty]]),"")</f>
        <v/>
      </c>
      <c r="U66" s="36" t="str">
        <f>IF(Table3[[#This Row],[Qty]]&gt;=1,ROUND(IFERROR(IF($K$6="No",SUM((K66*S66)/36),S66/36),""),2),"")</f>
        <v/>
      </c>
      <c r="V66" s="36" t="str">
        <f>IF(Table3[[#This Row],[Qty]]&gt;=1,ROUND(IFERROR(SUM(U66*G66)*1.06,""),2),"")</f>
        <v/>
      </c>
      <c r="W66" s="41"/>
      <c r="X6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6" s="56" t="str">
        <f t="shared" si="4"/>
        <v/>
      </c>
      <c r="Z66" s="56" t="str">
        <f t="shared" si="2"/>
        <v/>
      </c>
      <c r="AA66" s="36" t="str">
        <f t="shared" si="3"/>
        <v/>
      </c>
      <c r="AB66" s="42" t="str">
        <f>IF(Table3[[#This Row],[Fabric Name]]="","NO","YES")</f>
        <v>NO</v>
      </c>
    </row>
    <row r="67" spans="1:28" s="43" customFormat="1" ht="23.25" hidden="1" customHeight="1" x14ac:dyDescent="0.2">
      <c r="A67" s="30">
        <v>51</v>
      </c>
      <c r="B67" s="31"/>
      <c r="C67" s="32"/>
      <c r="D67" s="44"/>
      <c r="E67" s="45"/>
      <c r="F67" s="33"/>
      <c r="G67" s="34"/>
      <c r="H67" s="34"/>
      <c r="I67" s="35"/>
      <c r="J67" s="34"/>
      <c r="K67" s="36" t="str" cm="1">
        <f t="array" ref="K6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7" s="37"/>
      <c r="M67" s="55" t="str">
        <f>IF(Table3[[#This Row],[Qty]]&gt;0,(MROUND(IF(H67="PR",((L67/2)+Table3[[#This Row],[Returns Inches]]+O67)*2,L67+Table3[[#This Row],[Returns Inches]]+O67),0.25)),"")</f>
        <v/>
      </c>
      <c r="N67" s="38"/>
      <c r="O67" s="34"/>
      <c r="P67" s="39"/>
      <c r="Q67" s="40"/>
      <c r="R67" s="35"/>
      <c r="S67" s="36" t="str">
        <f>IF(AND(Table3[[#This Row],[Pr/Pn]]="PNL",Table3[[#This Row],[Stack]]="SPLIT"),"STACK ERROR",IF(AND(Table3[[#This Row],[Qty]]&gt;0,$K$6&lt;&gt;""),IFERROR(IF($K$6="No",IF(((ROUND((N67+16)/R67,0))*R67)-N67&lt;16,((ROUND((N67+16)/R67,0))*R67)+R67,(ROUND((N67+16)/R67,0))*R67),(L67*P67)+14),""),""))</f>
        <v/>
      </c>
      <c r="T67" s="36" t="str">
        <f>IFERROR(IF(Table3[[#This Row],[Pr/Pn]]="PR",(+Table3[[#This Row],['# of Widths]]*Table3[[#This Row],[Qty]])*2,Table3[[#This Row],['# of Widths]]*Table3[[#This Row],[Qty]]),"")</f>
        <v/>
      </c>
      <c r="U67" s="36" t="str">
        <f>IF(Table3[[#This Row],[Qty]]&gt;=1,ROUND(IFERROR(IF($K$6="No",SUM((K67*S67)/36),S67/36),""),2),"")</f>
        <v/>
      </c>
      <c r="V67" s="36" t="str">
        <f>IF(Table3[[#This Row],[Qty]]&gt;=1,ROUND(IFERROR(SUM(U67*G67)*1.06,""),2),"")</f>
        <v/>
      </c>
      <c r="W67" s="41"/>
      <c r="X6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7" s="56" t="str">
        <f t="shared" si="4"/>
        <v/>
      </c>
      <c r="Z67" s="56" t="str">
        <f t="shared" si="2"/>
        <v/>
      </c>
      <c r="AA67" s="36" t="str">
        <f t="shared" si="3"/>
        <v/>
      </c>
      <c r="AB67" s="42" t="str">
        <f>IF(Table3[[#This Row],[Fabric Name]]="","NO","YES")</f>
        <v>NO</v>
      </c>
    </row>
    <row r="68" spans="1:28" s="43" customFormat="1" ht="23.25" hidden="1" customHeight="1" x14ac:dyDescent="0.2">
      <c r="A68" s="30">
        <v>52</v>
      </c>
      <c r="B68" s="31"/>
      <c r="C68" s="32"/>
      <c r="D68" s="44"/>
      <c r="E68" s="45"/>
      <c r="F68" s="33"/>
      <c r="G68" s="34"/>
      <c r="H68" s="34"/>
      <c r="I68" s="35"/>
      <c r="J68" s="34"/>
      <c r="K68" s="36" t="str" cm="1">
        <f t="array" ref="K6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8" s="37"/>
      <c r="M68" s="55" t="str">
        <f>IF(Table3[[#This Row],[Qty]]&gt;0,(MROUND(IF(H68="PR",((L68/2)+Table3[[#This Row],[Returns Inches]]+O68)*2,L68+Table3[[#This Row],[Returns Inches]]+O68),0.25)),"")</f>
        <v/>
      </c>
      <c r="N68" s="38"/>
      <c r="O68" s="34"/>
      <c r="P68" s="39"/>
      <c r="Q68" s="40"/>
      <c r="R68" s="35"/>
      <c r="S68" s="36" t="str">
        <f>IF(AND(Table3[[#This Row],[Pr/Pn]]="PNL",Table3[[#This Row],[Stack]]="SPLIT"),"STACK ERROR",IF(AND(Table3[[#This Row],[Qty]]&gt;0,$K$6&lt;&gt;""),IFERROR(IF($K$6="No",IF(((ROUND((N68+16)/R68,0))*R68)-N68&lt;16,((ROUND((N68+16)/R68,0))*R68)+R68,(ROUND((N68+16)/R68,0))*R68),(L68*P68)+14),""),""))</f>
        <v/>
      </c>
      <c r="T68" s="36" t="str">
        <f>IFERROR(IF(Table3[[#This Row],[Pr/Pn]]="PR",(+Table3[[#This Row],['# of Widths]]*Table3[[#This Row],[Qty]])*2,Table3[[#This Row],['# of Widths]]*Table3[[#This Row],[Qty]]),"")</f>
        <v/>
      </c>
      <c r="U68" s="36" t="str">
        <f>IF(Table3[[#This Row],[Qty]]&gt;=1,ROUND(IFERROR(IF($K$6="No",SUM((K68*S68)/36),S68/36),""),2),"")</f>
        <v/>
      </c>
      <c r="V68" s="36" t="str">
        <f>IF(Table3[[#This Row],[Qty]]&gt;=1,ROUND(IFERROR(SUM(U68*G68)*1.06,""),2),"")</f>
        <v/>
      </c>
      <c r="W68" s="41"/>
      <c r="X6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8" s="56" t="str">
        <f t="shared" si="4"/>
        <v/>
      </c>
      <c r="Z68" s="56" t="str">
        <f t="shared" si="2"/>
        <v/>
      </c>
      <c r="AA68" s="36" t="str">
        <f t="shared" si="3"/>
        <v/>
      </c>
      <c r="AB68" s="42" t="str">
        <f>IF(Table3[[#This Row],[Fabric Name]]="","NO","YES")</f>
        <v>NO</v>
      </c>
    </row>
    <row r="69" spans="1:28" s="43" customFormat="1" ht="23.25" hidden="1" customHeight="1" x14ac:dyDescent="0.2">
      <c r="A69" s="30">
        <v>53</v>
      </c>
      <c r="B69" s="31"/>
      <c r="C69" s="32"/>
      <c r="D69" s="44"/>
      <c r="E69" s="45"/>
      <c r="F69" s="33"/>
      <c r="G69" s="34"/>
      <c r="H69" s="34"/>
      <c r="I69" s="35"/>
      <c r="J69" s="34"/>
      <c r="K69" s="36" t="str" cm="1">
        <f t="array" ref="K6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69" s="37"/>
      <c r="M69" s="55" t="str">
        <f>IF(Table3[[#This Row],[Qty]]&gt;0,(MROUND(IF(H69="PR",((L69/2)+Table3[[#This Row],[Returns Inches]]+O69)*2,L69+Table3[[#This Row],[Returns Inches]]+O69),0.25)),"")</f>
        <v/>
      </c>
      <c r="N69" s="38"/>
      <c r="O69" s="34"/>
      <c r="P69" s="39"/>
      <c r="Q69" s="40"/>
      <c r="R69" s="35"/>
      <c r="S69" s="36" t="str">
        <f>IF(AND(Table3[[#This Row],[Pr/Pn]]="PNL",Table3[[#This Row],[Stack]]="SPLIT"),"STACK ERROR",IF(AND(Table3[[#This Row],[Qty]]&gt;0,$K$6&lt;&gt;""),IFERROR(IF($K$6="No",IF(((ROUND((N69+16)/R69,0))*R69)-N69&lt;16,((ROUND((N69+16)/R69,0))*R69)+R69,(ROUND((N69+16)/R69,0))*R69),(L69*P69)+14),""),""))</f>
        <v/>
      </c>
      <c r="T69" s="36" t="str">
        <f>IFERROR(IF(Table3[[#This Row],[Pr/Pn]]="PR",(+Table3[[#This Row],['# of Widths]]*Table3[[#This Row],[Qty]])*2,Table3[[#This Row],['# of Widths]]*Table3[[#This Row],[Qty]]),"")</f>
        <v/>
      </c>
      <c r="U69" s="36" t="str">
        <f>IF(Table3[[#This Row],[Qty]]&gt;=1,ROUND(IFERROR(IF($K$6="No",SUM((K69*S69)/36),S69/36),""),2),"")</f>
        <v/>
      </c>
      <c r="V69" s="36" t="str">
        <f>IF(Table3[[#This Row],[Qty]]&gt;=1,ROUND(IFERROR(SUM(U69*G69)*1.06,""),2),"")</f>
        <v/>
      </c>
      <c r="W69" s="41"/>
      <c r="X6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69" s="56" t="str">
        <f t="shared" si="4"/>
        <v/>
      </c>
      <c r="Z69" s="56" t="str">
        <f t="shared" si="2"/>
        <v/>
      </c>
      <c r="AA69" s="36" t="str">
        <f t="shared" si="3"/>
        <v/>
      </c>
      <c r="AB69" s="42" t="str">
        <f>IF(Table3[[#This Row],[Fabric Name]]="","NO","YES")</f>
        <v>NO</v>
      </c>
    </row>
    <row r="70" spans="1:28" s="43" customFormat="1" ht="23.25" hidden="1" customHeight="1" x14ac:dyDescent="0.2">
      <c r="A70" s="30">
        <v>54</v>
      </c>
      <c r="B70" s="31"/>
      <c r="C70" s="32"/>
      <c r="D70" s="44"/>
      <c r="E70" s="45"/>
      <c r="F70" s="33"/>
      <c r="G70" s="34"/>
      <c r="H70" s="34"/>
      <c r="I70" s="35"/>
      <c r="J70" s="34"/>
      <c r="K70" s="36" t="str" cm="1">
        <f t="array" ref="K7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0" s="37"/>
      <c r="M70" s="55" t="str">
        <f>IF(Table3[[#This Row],[Qty]]&gt;0,(MROUND(IF(H70="PR",((L70/2)+Table3[[#This Row],[Returns Inches]]+O70)*2,L70+Table3[[#This Row],[Returns Inches]]+O70),0.25)),"")</f>
        <v/>
      </c>
      <c r="N70" s="38"/>
      <c r="O70" s="34"/>
      <c r="P70" s="39"/>
      <c r="Q70" s="40"/>
      <c r="R70" s="35"/>
      <c r="S70" s="36" t="str">
        <f>IF(AND(Table3[[#This Row],[Pr/Pn]]="PNL",Table3[[#This Row],[Stack]]="SPLIT"),"STACK ERROR",IF(AND(Table3[[#This Row],[Qty]]&gt;0,$K$6&lt;&gt;""),IFERROR(IF($K$6="No",IF(((ROUND((N70+16)/R70,0))*R70)-N70&lt;16,((ROUND((N70+16)/R70,0))*R70)+R70,(ROUND((N70+16)/R70,0))*R70),(L70*P70)+14),""),""))</f>
        <v/>
      </c>
      <c r="T70" s="36" t="str">
        <f>IFERROR(IF(Table3[[#This Row],[Pr/Pn]]="PR",(+Table3[[#This Row],['# of Widths]]*Table3[[#This Row],[Qty]])*2,Table3[[#This Row],['# of Widths]]*Table3[[#This Row],[Qty]]),"")</f>
        <v/>
      </c>
      <c r="U70" s="36" t="str">
        <f>IF(Table3[[#This Row],[Qty]]&gt;=1,ROUND(IFERROR(IF($K$6="No",SUM((K70*S70)/36),S70/36),""),2),"")</f>
        <v/>
      </c>
      <c r="V70" s="36" t="str">
        <f>IF(Table3[[#This Row],[Qty]]&gt;=1,ROUND(IFERROR(SUM(U70*G70)*1.06,""),2),"")</f>
        <v/>
      </c>
      <c r="W70" s="41"/>
      <c r="X7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0" s="56" t="str">
        <f t="shared" si="4"/>
        <v/>
      </c>
      <c r="Z70" s="56" t="str">
        <f t="shared" si="2"/>
        <v/>
      </c>
      <c r="AA70" s="36" t="str">
        <f t="shared" si="3"/>
        <v/>
      </c>
      <c r="AB70" s="42" t="str">
        <f>IF(Table3[[#This Row],[Fabric Name]]="","NO","YES")</f>
        <v>NO</v>
      </c>
    </row>
    <row r="71" spans="1:28" s="43" customFormat="1" ht="23.25" hidden="1" customHeight="1" x14ac:dyDescent="0.2">
      <c r="A71" s="30">
        <v>55</v>
      </c>
      <c r="B71" s="31"/>
      <c r="C71" s="32"/>
      <c r="D71" s="44"/>
      <c r="E71" s="45"/>
      <c r="F71" s="33"/>
      <c r="G71" s="34"/>
      <c r="H71" s="34"/>
      <c r="I71" s="35"/>
      <c r="J71" s="34"/>
      <c r="K71" s="36" t="str" cm="1">
        <f t="array" ref="K7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1" s="37"/>
      <c r="M71" s="55" t="str">
        <f>IF(Table3[[#This Row],[Qty]]&gt;0,(MROUND(IF(H71="PR",((L71/2)+Table3[[#This Row],[Returns Inches]]+O71)*2,L71+Table3[[#This Row],[Returns Inches]]+O71),0.25)),"")</f>
        <v/>
      </c>
      <c r="N71" s="38"/>
      <c r="O71" s="34"/>
      <c r="P71" s="39"/>
      <c r="Q71" s="40"/>
      <c r="R71" s="35"/>
      <c r="S71" s="36" t="str">
        <f>IF(AND(Table3[[#This Row],[Pr/Pn]]="PNL",Table3[[#This Row],[Stack]]="SPLIT"),"STACK ERROR",IF(AND(Table3[[#This Row],[Qty]]&gt;0,$K$6&lt;&gt;""),IFERROR(IF($K$6="No",IF(((ROUND((N71+16)/R71,0))*R71)-N71&lt;16,((ROUND((N71+16)/R71,0))*R71)+R71,(ROUND((N71+16)/R71,0))*R71),(L71*P71)+14),""),""))</f>
        <v/>
      </c>
      <c r="T71" s="36" t="str">
        <f>IFERROR(IF(Table3[[#This Row],[Pr/Pn]]="PR",(+Table3[[#This Row],['# of Widths]]*Table3[[#This Row],[Qty]])*2,Table3[[#This Row],['# of Widths]]*Table3[[#This Row],[Qty]]),"")</f>
        <v/>
      </c>
      <c r="U71" s="36" t="str">
        <f>IF(Table3[[#This Row],[Qty]]&gt;=1,ROUND(IFERROR(IF($K$6="No",SUM((K71*S71)/36),S71/36),""),2),"")</f>
        <v/>
      </c>
      <c r="V71" s="36" t="str">
        <f>IF(Table3[[#This Row],[Qty]]&gt;=1,ROUND(IFERROR(SUM(U71*G71)*1.06,""),2),"")</f>
        <v/>
      </c>
      <c r="W71" s="41"/>
      <c r="X7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1" s="56" t="str">
        <f t="shared" si="4"/>
        <v/>
      </c>
      <c r="Z71" s="56" t="str">
        <f t="shared" si="2"/>
        <v/>
      </c>
      <c r="AA71" s="36" t="str">
        <f t="shared" si="3"/>
        <v/>
      </c>
      <c r="AB71" s="42" t="str">
        <f>IF(Table3[[#This Row],[Fabric Name]]="","NO","YES")</f>
        <v>NO</v>
      </c>
    </row>
    <row r="72" spans="1:28" s="43" customFormat="1" ht="23.25" hidden="1" customHeight="1" x14ac:dyDescent="0.2">
      <c r="A72" s="30">
        <v>56</v>
      </c>
      <c r="B72" s="31"/>
      <c r="C72" s="32"/>
      <c r="D72" s="44"/>
      <c r="E72" s="45"/>
      <c r="F72" s="33"/>
      <c r="G72" s="34"/>
      <c r="H72" s="34"/>
      <c r="I72" s="35"/>
      <c r="J72" s="34"/>
      <c r="K72" s="36" t="str" cm="1">
        <f t="array" ref="K7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2" s="37"/>
      <c r="M72" s="55" t="str">
        <f>IF(Table3[[#This Row],[Qty]]&gt;0,(MROUND(IF(H72="PR",((L72/2)+Table3[[#This Row],[Returns Inches]]+O72)*2,L72+Table3[[#This Row],[Returns Inches]]+O72),0.25)),"")</f>
        <v/>
      </c>
      <c r="N72" s="38"/>
      <c r="O72" s="34"/>
      <c r="P72" s="39"/>
      <c r="Q72" s="40"/>
      <c r="R72" s="35"/>
      <c r="S72" s="36" t="str">
        <f>IF(AND(Table3[[#This Row],[Pr/Pn]]="PNL",Table3[[#This Row],[Stack]]="SPLIT"),"STACK ERROR",IF(AND(Table3[[#This Row],[Qty]]&gt;0,$K$6&lt;&gt;""),IFERROR(IF($K$6="No",IF(((ROUND((N72+16)/R72,0))*R72)-N72&lt;16,((ROUND((N72+16)/R72,0))*R72)+R72,(ROUND((N72+16)/R72,0))*R72),(L72*P72)+14),""),""))</f>
        <v/>
      </c>
      <c r="T72" s="36" t="str">
        <f>IFERROR(IF(Table3[[#This Row],[Pr/Pn]]="PR",(+Table3[[#This Row],['# of Widths]]*Table3[[#This Row],[Qty]])*2,Table3[[#This Row],['# of Widths]]*Table3[[#This Row],[Qty]]),"")</f>
        <v/>
      </c>
      <c r="U72" s="36" t="str">
        <f>IF(Table3[[#This Row],[Qty]]&gt;=1,ROUND(IFERROR(IF($K$6="No",SUM((K72*S72)/36),S72/36),""),2),"")</f>
        <v/>
      </c>
      <c r="V72" s="36" t="str">
        <f>IF(Table3[[#This Row],[Qty]]&gt;=1,ROUND(IFERROR(SUM(U72*G72)*1.06,""),2),"")</f>
        <v/>
      </c>
      <c r="W72" s="41"/>
      <c r="X7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2" s="56" t="str">
        <f t="shared" si="4"/>
        <v/>
      </c>
      <c r="Z72" s="56" t="str">
        <f t="shared" si="2"/>
        <v/>
      </c>
      <c r="AA72" s="36" t="str">
        <f t="shared" si="3"/>
        <v/>
      </c>
      <c r="AB72" s="42" t="str">
        <f>IF(Table3[[#This Row],[Fabric Name]]="","NO","YES")</f>
        <v>NO</v>
      </c>
    </row>
    <row r="73" spans="1:28" s="43" customFormat="1" ht="23.25" hidden="1" customHeight="1" x14ac:dyDescent="0.2">
      <c r="A73" s="30">
        <v>57</v>
      </c>
      <c r="B73" s="31"/>
      <c r="C73" s="32"/>
      <c r="D73" s="44"/>
      <c r="E73" s="45"/>
      <c r="F73" s="33"/>
      <c r="G73" s="34"/>
      <c r="H73" s="34"/>
      <c r="I73" s="35"/>
      <c r="J73" s="34"/>
      <c r="K73" s="36" t="str" cm="1">
        <f t="array" ref="K7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3" s="37"/>
      <c r="M73" s="55" t="str">
        <f>IF(Table3[[#This Row],[Qty]]&gt;0,(MROUND(IF(H73="PR",((L73/2)+Table3[[#This Row],[Returns Inches]]+O73)*2,L73+Table3[[#This Row],[Returns Inches]]+O73),0.25)),"")</f>
        <v/>
      </c>
      <c r="N73" s="38"/>
      <c r="O73" s="34"/>
      <c r="P73" s="39"/>
      <c r="Q73" s="40"/>
      <c r="R73" s="35"/>
      <c r="S73" s="36" t="str">
        <f>IF(AND(Table3[[#This Row],[Pr/Pn]]="PNL",Table3[[#This Row],[Stack]]="SPLIT"),"STACK ERROR",IF(AND(Table3[[#This Row],[Qty]]&gt;0,$K$6&lt;&gt;""),IFERROR(IF($K$6="No",IF(((ROUND((N73+16)/R73,0))*R73)-N73&lt;16,((ROUND((N73+16)/R73,0))*R73)+R73,(ROUND((N73+16)/R73,0))*R73),(L73*P73)+14),""),""))</f>
        <v/>
      </c>
      <c r="T73" s="36" t="str">
        <f>IFERROR(IF(Table3[[#This Row],[Pr/Pn]]="PR",(+Table3[[#This Row],['# of Widths]]*Table3[[#This Row],[Qty]])*2,Table3[[#This Row],['# of Widths]]*Table3[[#This Row],[Qty]]),"")</f>
        <v/>
      </c>
      <c r="U73" s="36" t="str">
        <f>IF(Table3[[#This Row],[Qty]]&gt;=1,ROUND(IFERROR(IF($K$6="No",SUM((K73*S73)/36),S73/36),""),2),"")</f>
        <v/>
      </c>
      <c r="V73" s="36" t="str">
        <f>IF(Table3[[#This Row],[Qty]]&gt;=1,ROUND(IFERROR(SUM(U73*G73)*1.06,""),2),"")</f>
        <v/>
      </c>
      <c r="W73" s="41"/>
      <c r="X7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3" s="56" t="str">
        <f t="shared" si="4"/>
        <v/>
      </c>
      <c r="Z73" s="56" t="str">
        <f t="shared" si="2"/>
        <v/>
      </c>
      <c r="AA73" s="36" t="str">
        <f t="shared" si="3"/>
        <v/>
      </c>
      <c r="AB73" s="42" t="str">
        <f>IF(Table3[[#This Row],[Fabric Name]]="","NO","YES")</f>
        <v>NO</v>
      </c>
    </row>
    <row r="74" spans="1:28" s="43" customFormat="1" ht="23.25" hidden="1" customHeight="1" x14ac:dyDescent="0.2">
      <c r="A74" s="30">
        <v>58</v>
      </c>
      <c r="B74" s="31"/>
      <c r="C74" s="32"/>
      <c r="D74" s="44"/>
      <c r="E74" s="45"/>
      <c r="F74" s="33"/>
      <c r="G74" s="34"/>
      <c r="H74" s="34"/>
      <c r="I74" s="35"/>
      <c r="J74" s="34"/>
      <c r="K74" s="36" t="str" cm="1">
        <f t="array" ref="K7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4" s="37"/>
      <c r="M74" s="55" t="str">
        <f>IF(Table3[[#This Row],[Qty]]&gt;0,(MROUND(IF(H74="PR",((L74/2)+Table3[[#This Row],[Returns Inches]]+O74)*2,L74+Table3[[#This Row],[Returns Inches]]+O74),0.25)),"")</f>
        <v/>
      </c>
      <c r="N74" s="38"/>
      <c r="O74" s="34"/>
      <c r="P74" s="39"/>
      <c r="Q74" s="40"/>
      <c r="R74" s="35"/>
      <c r="S74" s="36" t="str">
        <f>IF(AND(Table3[[#This Row],[Pr/Pn]]="PNL",Table3[[#This Row],[Stack]]="SPLIT"),"STACK ERROR",IF(AND(Table3[[#This Row],[Qty]]&gt;0,$K$6&lt;&gt;""),IFERROR(IF($K$6="No",IF(((ROUND((N74+16)/R74,0))*R74)-N74&lt;16,((ROUND((N74+16)/R74,0))*R74)+R74,(ROUND((N74+16)/R74,0))*R74),(L74*P74)+14),""),""))</f>
        <v/>
      </c>
      <c r="T74" s="36" t="str">
        <f>IFERROR(IF(Table3[[#This Row],[Pr/Pn]]="PR",(+Table3[[#This Row],['# of Widths]]*Table3[[#This Row],[Qty]])*2,Table3[[#This Row],['# of Widths]]*Table3[[#This Row],[Qty]]),"")</f>
        <v/>
      </c>
      <c r="U74" s="36" t="str">
        <f>IF(Table3[[#This Row],[Qty]]&gt;=1,ROUND(IFERROR(IF($K$6="No",SUM((K74*S74)/36),S74/36),""),2),"")</f>
        <v/>
      </c>
      <c r="V74" s="36" t="str">
        <f>IF(Table3[[#This Row],[Qty]]&gt;=1,ROUND(IFERROR(SUM(U74*G74)*1.06,""),2),"")</f>
        <v/>
      </c>
      <c r="W74" s="41"/>
      <c r="X7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4" s="56" t="str">
        <f t="shared" si="4"/>
        <v/>
      </c>
      <c r="Z74" s="56" t="str">
        <f t="shared" si="2"/>
        <v/>
      </c>
      <c r="AA74" s="36" t="str">
        <f t="shared" si="3"/>
        <v/>
      </c>
      <c r="AB74" s="42" t="str">
        <f>IF(Table3[[#This Row],[Fabric Name]]="","NO","YES")</f>
        <v>NO</v>
      </c>
    </row>
    <row r="75" spans="1:28" s="43" customFormat="1" ht="23.25" hidden="1" customHeight="1" x14ac:dyDescent="0.2">
      <c r="A75" s="30">
        <v>59</v>
      </c>
      <c r="B75" s="31"/>
      <c r="C75" s="32"/>
      <c r="D75" s="44"/>
      <c r="E75" s="45"/>
      <c r="F75" s="33"/>
      <c r="G75" s="34"/>
      <c r="H75" s="34"/>
      <c r="I75" s="35"/>
      <c r="J75" s="34"/>
      <c r="K75" s="36" t="str" cm="1">
        <f t="array" ref="K7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5" s="37"/>
      <c r="M75" s="55" t="str">
        <f>IF(Table3[[#This Row],[Qty]]&gt;0,(MROUND(IF(H75="PR",((L75/2)+Table3[[#This Row],[Returns Inches]]+O75)*2,L75+Table3[[#This Row],[Returns Inches]]+O75),0.25)),"")</f>
        <v/>
      </c>
      <c r="N75" s="38"/>
      <c r="O75" s="34"/>
      <c r="P75" s="39"/>
      <c r="Q75" s="40"/>
      <c r="R75" s="35"/>
      <c r="S75" s="36" t="str">
        <f>IF(AND(Table3[[#This Row],[Pr/Pn]]="PNL",Table3[[#This Row],[Stack]]="SPLIT"),"STACK ERROR",IF(AND(Table3[[#This Row],[Qty]]&gt;0,$K$6&lt;&gt;""),IFERROR(IF($K$6="No",IF(((ROUND((N75+16)/R75,0))*R75)-N75&lt;16,((ROUND((N75+16)/R75,0))*R75)+R75,(ROUND((N75+16)/R75,0))*R75),(L75*P75)+14),""),""))</f>
        <v/>
      </c>
      <c r="T75" s="36" t="str">
        <f>IFERROR(IF(Table3[[#This Row],[Pr/Pn]]="PR",(+Table3[[#This Row],['# of Widths]]*Table3[[#This Row],[Qty]])*2,Table3[[#This Row],['# of Widths]]*Table3[[#This Row],[Qty]]),"")</f>
        <v/>
      </c>
      <c r="U75" s="36" t="str">
        <f>IF(Table3[[#This Row],[Qty]]&gt;=1,ROUND(IFERROR(IF($K$6="No",SUM((K75*S75)/36),S75/36),""),2),"")</f>
        <v/>
      </c>
      <c r="V75" s="36" t="str">
        <f>IF(Table3[[#This Row],[Qty]]&gt;=1,ROUND(IFERROR(SUM(U75*G75)*1.06,""),2),"")</f>
        <v/>
      </c>
      <c r="W75" s="41"/>
      <c r="X7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5" s="56" t="str">
        <f t="shared" si="4"/>
        <v/>
      </c>
      <c r="Z75" s="56" t="str">
        <f t="shared" si="2"/>
        <v/>
      </c>
      <c r="AA75" s="36" t="str">
        <f t="shared" si="3"/>
        <v/>
      </c>
      <c r="AB75" s="42" t="str">
        <f>IF(Table3[[#This Row],[Fabric Name]]="","NO","YES")</f>
        <v>NO</v>
      </c>
    </row>
    <row r="76" spans="1:28" s="43" customFormat="1" ht="23.25" hidden="1" customHeight="1" x14ac:dyDescent="0.2">
      <c r="A76" s="30">
        <v>60</v>
      </c>
      <c r="B76" s="31"/>
      <c r="C76" s="32"/>
      <c r="D76" s="44"/>
      <c r="E76" s="45"/>
      <c r="F76" s="33"/>
      <c r="G76" s="34"/>
      <c r="H76" s="34"/>
      <c r="I76" s="35"/>
      <c r="J76" s="34"/>
      <c r="K76" s="36" t="str" cm="1">
        <f t="array" ref="K7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6" s="37"/>
      <c r="M76" s="55" t="str">
        <f>IF(Table3[[#This Row],[Qty]]&gt;0,(MROUND(IF(H76="PR",((L76/2)+Table3[[#This Row],[Returns Inches]]+O76)*2,L76+Table3[[#This Row],[Returns Inches]]+O76),0.25)),"")</f>
        <v/>
      </c>
      <c r="N76" s="38"/>
      <c r="O76" s="34"/>
      <c r="P76" s="39"/>
      <c r="Q76" s="40"/>
      <c r="R76" s="35"/>
      <c r="S76" s="36" t="str">
        <f>IF(AND(Table3[[#This Row],[Pr/Pn]]="PNL",Table3[[#This Row],[Stack]]="SPLIT"),"STACK ERROR",IF(AND(Table3[[#This Row],[Qty]]&gt;0,$K$6&lt;&gt;""),IFERROR(IF($K$6="No",IF(((ROUND((N76+16)/R76,0))*R76)-N76&lt;16,((ROUND((N76+16)/R76,0))*R76)+R76,(ROUND((N76+16)/R76,0))*R76),(L76*P76)+14),""),""))</f>
        <v/>
      </c>
      <c r="T76" s="36" t="str">
        <f>IFERROR(IF(Table3[[#This Row],[Pr/Pn]]="PR",(+Table3[[#This Row],['# of Widths]]*Table3[[#This Row],[Qty]])*2,Table3[[#This Row],['# of Widths]]*Table3[[#This Row],[Qty]]),"")</f>
        <v/>
      </c>
      <c r="U76" s="36" t="str">
        <f>IF(Table3[[#This Row],[Qty]]&gt;=1,ROUND(IFERROR(IF($K$6="No",SUM((K76*S76)/36),S76/36),""),2),"")</f>
        <v/>
      </c>
      <c r="V76" s="36" t="str">
        <f>IF(Table3[[#This Row],[Qty]]&gt;=1,ROUND(IFERROR(SUM(U76*G76)*1.06,""),2),"")</f>
        <v/>
      </c>
      <c r="W76" s="41"/>
      <c r="X7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6" s="56" t="str">
        <f t="shared" si="4"/>
        <v/>
      </c>
      <c r="Z76" s="56" t="str">
        <f t="shared" si="2"/>
        <v/>
      </c>
      <c r="AA76" s="36" t="str">
        <f t="shared" si="3"/>
        <v/>
      </c>
      <c r="AB76" s="42" t="str">
        <f>IF(Table3[[#This Row],[Fabric Name]]="","NO","YES")</f>
        <v>NO</v>
      </c>
    </row>
    <row r="77" spans="1:28" s="43" customFormat="1" ht="23.25" hidden="1" customHeight="1" x14ac:dyDescent="0.2">
      <c r="A77" s="30">
        <v>61</v>
      </c>
      <c r="B77" s="31"/>
      <c r="C77" s="32"/>
      <c r="D77" s="44"/>
      <c r="E77" s="45"/>
      <c r="F77" s="33"/>
      <c r="G77" s="34"/>
      <c r="H77" s="34"/>
      <c r="I77" s="35"/>
      <c r="J77" s="34"/>
      <c r="K77" s="36" t="str" cm="1">
        <f t="array" ref="K7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7" s="37"/>
      <c r="M77" s="55" t="str">
        <f>IF(Table3[[#This Row],[Qty]]&gt;0,(MROUND(IF(H77="PR",((L77/2)+Table3[[#This Row],[Returns Inches]]+O77)*2,L77+Table3[[#This Row],[Returns Inches]]+O77),0.25)),"")</f>
        <v/>
      </c>
      <c r="N77" s="38"/>
      <c r="O77" s="34"/>
      <c r="P77" s="39"/>
      <c r="Q77" s="40"/>
      <c r="R77" s="35"/>
      <c r="S77" s="36" t="str">
        <f>IF(AND(Table3[[#This Row],[Pr/Pn]]="PNL",Table3[[#This Row],[Stack]]="SPLIT"),"STACK ERROR",IF(AND(Table3[[#This Row],[Qty]]&gt;0,$K$6&lt;&gt;""),IFERROR(IF($K$6="No",IF(((ROUND((N77+16)/R77,0))*R77)-N77&lt;16,((ROUND((N77+16)/R77,0))*R77)+R77,(ROUND((N77+16)/R77,0))*R77),(L77*P77)+14),""),""))</f>
        <v/>
      </c>
      <c r="T77" s="36" t="str">
        <f>IFERROR(IF(Table3[[#This Row],[Pr/Pn]]="PR",(+Table3[[#This Row],['# of Widths]]*Table3[[#This Row],[Qty]])*2,Table3[[#This Row],['# of Widths]]*Table3[[#This Row],[Qty]]),"")</f>
        <v/>
      </c>
      <c r="U77" s="36" t="str">
        <f>IF(Table3[[#This Row],[Qty]]&gt;=1,ROUND(IFERROR(IF($K$6="No",SUM((K77*S77)/36),S77/36),""),2),"")</f>
        <v/>
      </c>
      <c r="V77" s="36" t="str">
        <f>IF(Table3[[#This Row],[Qty]]&gt;=1,ROUND(IFERROR(SUM(U77*G77)*1.06,""),2),"")</f>
        <v/>
      </c>
      <c r="W77" s="41"/>
      <c r="X7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7" s="56" t="str">
        <f t="shared" si="4"/>
        <v/>
      </c>
      <c r="Z77" s="56" t="str">
        <f t="shared" si="2"/>
        <v/>
      </c>
      <c r="AA77" s="36" t="str">
        <f t="shared" si="3"/>
        <v/>
      </c>
      <c r="AB77" s="42" t="str">
        <f>IF(Table3[[#This Row],[Fabric Name]]="","NO","YES")</f>
        <v>NO</v>
      </c>
    </row>
    <row r="78" spans="1:28" s="43" customFormat="1" ht="23.25" hidden="1" customHeight="1" x14ac:dyDescent="0.2">
      <c r="A78" s="30">
        <v>62</v>
      </c>
      <c r="B78" s="31"/>
      <c r="C78" s="32"/>
      <c r="D78" s="44"/>
      <c r="E78" s="45"/>
      <c r="F78" s="33"/>
      <c r="G78" s="34"/>
      <c r="H78" s="34"/>
      <c r="I78" s="35"/>
      <c r="J78" s="34"/>
      <c r="K78" s="36" t="str" cm="1">
        <f t="array" ref="K7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8" s="37"/>
      <c r="M78" s="55" t="str">
        <f>IF(Table3[[#This Row],[Qty]]&gt;0,(MROUND(IF(H78="PR",((L78/2)+Table3[[#This Row],[Returns Inches]]+O78)*2,L78+Table3[[#This Row],[Returns Inches]]+O78),0.25)),"")</f>
        <v/>
      </c>
      <c r="N78" s="38"/>
      <c r="O78" s="34"/>
      <c r="P78" s="39"/>
      <c r="Q78" s="40"/>
      <c r="R78" s="35"/>
      <c r="S78" s="36" t="str">
        <f>IF(AND(Table3[[#This Row],[Pr/Pn]]="PNL",Table3[[#This Row],[Stack]]="SPLIT"),"STACK ERROR",IF(AND(Table3[[#This Row],[Qty]]&gt;0,$K$6&lt;&gt;""),IFERROR(IF($K$6="No",IF(((ROUND((N78+16)/R78,0))*R78)-N78&lt;16,((ROUND((N78+16)/R78,0))*R78)+R78,(ROUND((N78+16)/R78,0))*R78),(L78*P78)+14),""),""))</f>
        <v/>
      </c>
      <c r="T78" s="36" t="str">
        <f>IFERROR(IF(Table3[[#This Row],[Pr/Pn]]="PR",(+Table3[[#This Row],['# of Widths]]*Table3[[#This Row],[Qty]])*2,Table3[[#This Row],['# of Widths]]*Table3[[#This Row],[Qty]]),"")</f>
        <v/>
      </c>
      <c r="U78" s="36" t="str">
        <f>IF(Table3[[#This Row],[Qty]]&gt;=1,ROUND(IFERROR(IF($K$6="No",SUM((K78*S78)/36),S78/36),""),2),"")</f>
        <v/>
      </c>
      <c r="V78" s="36" t="str">
        <f>IF(Table3[[#This Row],[Qty]]&gt;=1,ROUND(IFERROR(SUM(U78*G78)*1.06,""),2),"")</f>
        <v/>
      </c>
      <c r="W78" s="41"/>
      <c r="X7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8" s="56" t="str">
        <f t="shared" si="4"/>
        <v/>
      </c>
      <c r="Z78" s="56" t="str">
        <f t="shared" si="2"/>
        <v/>
      </c>
      <c r="AA78" s="36" t="str">
        <f t="shared" si="3"/>
        <v/>
      </c>
      <c r="AB78" s="42" t="str">
        <f>IF(Table3[[#This Row],[Fabric Name]]="","NO","YES")</f>
        <v>NO</v>
      </c>
    </row>
    <row r="79" spans="1:28" s="43" customFormat="1" ht="23.25" hidden="1" customHeight="1" x14ac:dyDescent="0.2">
      <c r="A79" s="30">
        <v>63</v>
      </c>
      <c r="B79" s="31"/>
      <c r="C79" s="32"/>
      <c r="D79" s="44"/>
      <c r="E79" s="45"/>
      <c r="F79" s="33"/>
      <c r="G79" s="34"/>
      <c r="H79" s="34"/>
      <c r="I79" s="35"/>
      <c r="J79" s="34"/>
      <c r="K79" s="36" t="str" cm="1">
        <f t="array" ref="K7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79" s="37"/>
      <c r="M79" s="55" t="str">
        <f>IF(Table3[[#This Row],[Qty]]&gt;0,(MROUND(IF(H79="PR",((L79/2)+Table3[[#This Row],[Returns Inches]]+O79)*2,L79+Table3[[#This Row],[Returns Inches]]+O79),0.25)),"")</f>
        <v/>
      </c>
      <c r="N79" s="38"/>
      <c r="O79" s="34"/>
      <c r="P79" s="39"/>
      <c r="Q79" s="40"/>
      <c r="R79" s="35"/>
      <c r="S79" s="36" t="str">
        <f>IF(AND(Table3[[#This Row],[Pr/Pn]]="PNL",Table3[[#This Row],[Stack]]="SPLIT"),"STACK ERROR",IF(AND(Table3[[#This Row],[Qty]]&gt;0,$K$6&lt;&gt;""),IFERROR(IF($K$6="No",IF(((ROUND((N79+16)/R79,0))*R79)-N79&lt;16,((ROUND((N79+16)/R79,0))*R79)+R79,(ROUND((N79+16)/R79,0))*R79),(L79*P79)+14),""),""))</f>
        <v/>
      </c>
      <c r="T79" s="36" t="str">
        <f>IFERROR(IF(Table3[[#This Row],[Pr/Pn]]="PR",(+Table3[[#This Row],['# of Widths]]*Table3[[#This Row],[Qty]])*2,Table3[[#This Row],['# of Widths]]*Table3[[#This Row],[Qty]]),"")</f>
        <v/>
      </c>
      <c r="U79" s="36" t="str">
        <f>IF(Table3[[#This Row],[Qty]]&gt;=1,ROUND(IFERROR(IF($K$6="No",SUM((K79*S79)/36),S79/36),""),2),"")</f>
        <v/>
      </c>
      <c r="V79" s="36" t="str">
        <f>IF(Table3[[#This Row],[Qty]]&gt;=1,ROUND(IFERROR(SUM(U79*G79)*1.06,""),2),"")</f>
        <v/>
      </c>
      <c r="W79" s="41"/>
      <c r="X7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79" s="56" t="str">
        <f t="shared" si="4"/>
        <v/>
      </c>
      <c r="Z79" s="56" t="str">
        <f t="shared" si="2"/>
        <v/>
      </c>
      <c r="AA79" s="36" t="str">
        <f t="shared" si="3"/>
        <v/>
      </c>
      <c r="AB79" s="42" t="str">
        <f>IF(Table3[[#This Row],[Fabric Name]]="","NO","YES")</f>
        <v>NO</v>
      </c>
    </row>
    <row r="80" spans="1:28" s="43" customFormat="1" ht="23.25" hidden="1" customHeight="1" x14ac:dyDescent="0.2">
      <c r="A80" s="30">
        <v>64</v>
      </c>
      <c r="B80" s="31"/>
      <c r="C80" s="32"/>
      <c r="D80" s="44"/>
      <c r="E80" s="45"/>
      <c r="F80" s="33"/>
      <c r="G80" s="34"/>
      <c r="H80" s="34"/>
      <c r="I80" s="35"/>
      <c r="J80" s="34"/>
      <c r="K80" s="36" t="str" cm="1">
        <f t="array" ref="K8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0" s="37"/>
      <c r="M80" s="55" t="str">
        <f>IF(Table3[[#This Row],[Qty]]&gt;0,(MROUND(IF(H80="PR",((L80/2)+Table3[[#This Row],[Returns Inches]]+O80)*2,L80+Table3[[#This Row],[Returns Inches]]+O80),0.25)),"")</f>
        <v/>
      </c>
      <c r="N80" s="38"/>
      <c r="O80" s="34"/>
      <c r="P80" s="39"/>
      <c r="Q80" s="40"/>
      <c r="R80" s="35"/>
      <c r="S80" s="36" t="str">
        <f>IF(AND(Table3[[#This Row],[Pr/Pn]]="PNL",Table3[[#This Row],[Stack]]="SPLIT"),"STACK ERROR",IF(AND(Table3[[#This Row],[Qty]]&gt;0,$K$6&lt;&gt;""),IFERROR(IF($K$6="No",IF(((ROUND((N80+16)/R80,0))*R80)-N80&lt;16,((ROUND((N80+16)/R80,0))*R80)+R80,(ROUND((N80+16)/R80,0))*R80),(L80*P80)+14),""),""))</f>
        <v/>
      </c>
      <c r="T80" s="36" t="str">
        <f>IFERROR(IF(Table3[[#This Row],[Pr/Pn]]="PR",(+Table3[[#This Row],['# of Widths]]*Table3[[#This Row],[Qty]])*2,Table3[[#This Row],['# of Widths]]*Table3[[#This Row],[Qty]]),"")</f>
        <v/>
      </c>
      <c r="U80" s="36" t="str">
        <f>IF(Table3[[#This Row],[Qty]]&gt;=1,ROUND(IFERROR(IF($K$6="No",SUM((K80*S80)/36),S80/36),""),2),"")</f>
        <v/>
      </c>
      <c r="V80" s="36" t="str">
        <f>IF(Table3[[#This Row],[Qty]]&gt;=1,ROUND(IFERROR(SUM(U80*G80)*1.06,""),2),"")</f>
        <v/>
      </c>
      <c r="W80" s="41"/>
      <c r="X8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0" s="56" t="str">
        <f t="shared" si="4"/>
        <v/>
      </c>
      <c r="Z80" s="56" t="str">
        <f t="shared" si="2"/>
        <v/>
      </c>
      <c r="AA80" s="36" t="str">
        <f t="shared" si="3"/>
        <v/>
      </c>
      <c r="AB80" s="42" t="str">
        <f>IF(Table3[[#This Row],[Fabric Name]]="","NO","YES")</f>
        <v>NO</v>
      </c>
    </row>
    <row r="81" spans="1:28" s="43" customFormat="1" ht="23.25" hidden="1" customHeight="1" x14ac:dyDescent="0.2">
      <c r="A81" s="30">
        <v>65</v>
      </c>
      <c r="B81" s="31"/>
      <c r="C81" s="32"/>
      <c r="D81" s="44"/>
      <c r="E81" s="45"/>
      <c r="F81" s="33"/>
      <c r="G81" s="34"/>
      <c r="H81" s="34"/>
      <c r="I81" s="35"/>
      <c r="J81" s="34"/>
      <c r="K81" s="36" t="str" cm="1">
        <f t="array" ref="K8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1" s="37"/>
      <c r="M81" s="55" t="str">
        <f>IF(Table3[[#This Row],[Qty]]&gt;0,(MROUND(IF(H81="PR",((L81/2)+Table3[[#This Row],[Returns Inches]]+O81)*2,L81+Table3[[#This Row],[Returns Inches]]+O81),0.25)),"")</f>
        <v/>
      </c>
      <c r="N81" s="38"/>
      <c r="O81" s="34"/>
      <c r="P81" s="39"/>
      <c r="Q81" s="40"/>
      <c r="R81" s="35"/>
      <c r="S81" s="36" t="str">
        <f>IF(AND(Table3[[#This Row],[Pr/Pn]]="PNL",Table3[[#This Row],[Stack]]="SPLIT"),"STACK ERROR",IF(AND(Table3[[#This Row],[Qty]]&gt;0,$K$6&lt;&gt;""),IFERROR(IF($K$6="No",IF(((ROUND((N81+16)/R81,0))*R81)-N81&lt;16,((ROUND((N81+16)/R81,0))*R81)+R81,(ROUND((N81+16)/R81,0))*R81),(L81*P81)+14),""),""))</f>
        <v/>
      </c>
      <c r="T81" s="36" t="str">
        <f>IFERROR(IF(Table3[[#This Row],[Pr/Pn]]="PR",(+Table3[[#This Row],['# of Widths]]*Table3[[#This Row],[Qty]])*2,Table3[[#This Row],['# of Widths]]*Table3[[#This Row],[Qty]]),"")</f>
        <v/>
      </c>
      <c r="U81" s="36" t="str">
        <f>IF(Table3[[#This Row],[Qty]]&gt;=1,ROUND(IFERROR(IF($K$6="No",SUM((K81*S81)/36),S81/36),""),2),"")</f>
        <v/>
      </c>
      <c r="V81" s="36" t="str">
        <f>IF(Table3[[#This Row],[Qty]]&gt;=1,ROUND(IFERROR(SUM(U81*G81)*1.06,""),2),"")</f>
        <v/>
      </c>
      <c r="W81" s="41"/>
      <c r="X8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1" s="56" t="str">
        <f t="shared" ref="Y81:Y112" si="5">IFERROR(W81*X81,"")</f>
        <v/>
      </c>
      <c r="Z81" s="56" t="str">
        <f t="shared" si="2"/>
        <v/>
      </c>
      <c r="AA81" s="36" t="str">
        <f t="shared" si="3"/>
        <v/>
      </c>
      <c r="AB81" s="42" t="str">
        <f>IF(Table3[[#This Row],[Fabric Name]]="","NO","YES")</f>
        <v>NO</v>
      </c>
    </row>
    <row r="82" spans="1:28" s="43" customFormat="1" ht="23.25" hidden="1" customHeight="1" x14ac:dyDescent="0.2">
      <c r="A82" s="30">
        <v>66</v>
      </c>
      <c r="B82" s="31"/>
      <c r="C82" s="32"/>
      <c r="D82" s="44"/>
      <c r="E82" s="45"/>
      <c r="F82" s="33"/>
      <c r="G82" s="34"/>
      <c r="H82" s="34"/>
      <c r="I82" s="35"/>
      <c r="J82" s="34"/>
      <c r="K82" s="36" t="str" cm="1">
        <f t="array" ref="K8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2" s="37"/>
      <c r="M82" s="55" t="str">
        <f>IF(Table3[[#This Row],[Qty]]&gt;0,(MROUND(IF(H82="PR",((L82/2)+Table3[[#This Row],[Returns Inches]]+O82)*2,L82+Table3[[#This Row],[Returns Inches]]+O82),0.25)),"")</f>
        <v/>
      </c>
      <c r="N82" s="38"/>
      <c r="O82" s="34"/>
      <c r="P82" s="39"/>
      <c r="Q82" s="40"/>
      <c r="R82" s="35"/>
      <c r="S82" s="36" t="str">
        <f>IF(AND(Table3[[#This Row],[Pr/Pn]]="PNL",Table3[[#This Row],[Stack]]="SPLIT"),"STACK ERROR",IF(AND(Table3[[#This Row],[Qty]]&gt;0,$K$6&lt;&gt;""),IFERROR(IF($K$6="No",IF(((ROUND((N82+16)/R82,0))*R82)-N82&lt;16,((ROUND((N82+16)/R82,0))*R82)+R82,(ROUND((N82+16)/R82,0))*R82),(L82*P82)+14),""),""))</f>
        <v/>
      </c>
      <c r="T82" s="36" t="str">
        <f>IFERROR(IF(Table3[[#This Row],[Pr/Pn]]="PR",(+Table3[[#This Row],['# of Widths]]*Table3[[#This Row],[Qty]])*2,Table3[[#This Row],['# of Widths]]*Table3[[#This Row],[Qty]]),"")</f>
        <v/>
      </c>
      <c r="U82" s="36" t="str">
        <f>IF(Table3[[#This Row],[Qty]]&gt;=1,ROUND(IFERROR(IF($K$6="No",SUM((K82*S82)/36),S82/36),""),2),"")</f>
        <v/>
      </c>
      <c r="V82" s="36" t="str">
        <f>IF(Table3[[#This Row],[Qty]]&gt;=1,ROUND(IFERROR(SUM(U82*G82)*1.06,""),2),"")</f>
        <v/>
      </c>
      <c r="W82" s="41"/>
      <c r="X8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2" s="56" t="str">
        <f t="shared" si="5"/>
        <v/>
      </c>
      <c r="Z82" s="56" t="str">
        <f t="shared" ref="Z82:Z145" si="6">IFERROR(Y82*G82,"")</f>
        <v/>
      </c>
      <c r="AA82" s="36" t="str">
        <f t="shared" ref="AA82:AA145" si="7">IF(J82="YES",(CEILING(((N82*X82)/36),0.25)),"")</f>
        <v/>
      </c>
      <c r="AB82" s="42" t="str">
        <f>IF(Table3[[#This Row],[Fabric Name]]="","NO","YES")</f>
        <v>NO</v>
      </c>
    </row>
    <row r="83" spans="1:28" s="43" customFormat="1" ht="23.25" hidden="1" customHeight="1" x14ac:dyDescent="0.2">
      <c r="A83" s="30">
        <v>67</v>
      </c>
      <c r="B83" s="31"/>
      <c r="C83" s="32"/>
      <c r="D83" s="44"/>
      <c r="E83" s="45"/>
      <c r="F83" s="33"/>
      <c r="G83" s="34"/>
      <c r="H83" s="34"/>
      <c r="I83" s="35"/>
      <c r="J83" s="34"/>
      <c r="K83" s="36" t="str" cm="1">
        <f t="array" ref="K8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3" s="37"/>
      <c r="M83" s="55" t="str">
        <f>IF(Table3[[#This Row],[Qty]]&gt;0,(MROUND(IF(H83="PR",((L83/2)+Table3[[#This Row],[Returns Inches]]+O83)*2,L83+Table3[[#This Row],[Returns Inches]]+O83),0.25)),"")</f>
        <v/>
      </c>
      <c r="N83" s="38"/>
      <c r="O83" s="34"/>
      <c r="P83" s="39"/>
      <c r="Q83" s="40"/>
      <c r="R83" s="35"/>
      <c r="S83" s="36" t="str">
        <f>IF(AND(Table3[[#This Row],[Pr/Pn]]="PNL",Table3[[#This Row],[Stack]]="SPLIT"),"STACK ERROR",IF(AND(Table3[[#This Row],[Qty]]&gt;0,$K$6&lt;&gt;""),IFERROR(IF($K$6="No",IF(((ROUND((N83+16)/R83,0))*R83)-N83&lt;16,((ROUND((N83+16)/R83,0))*R83)+R83,(ROUND((N83+16)/R83,0))*R83),(L83*P83)+14),""),""))</f>
        <v/>
      </c>
      <c r="T83" s="36" t="str">
        <f>IFERROR(IF(Table3[[#This Row],[Pr/Pn]]="PR",(+Table3[[#This Row],['# of Widths]]*Table3[[#This Row],[Qty]])*2,Table3[[#This Row],['# of Widths]]*Table3[[#This Row],[Qty]]),"")</f>
        <v/>
      </c>
      <c r="U83" s="36" t="str">
        <f>IF(Table3[[#This Row],[Qty]]&gt;=1,ROUND(IFERROR(IF($K$6="No",SUM((K83*S83)/36),S83/36),""),2),"")</f>
        <v/>
      </c>
      <c r="V83" s="36" t="str">
        <f>IF(Table3[[#This Row],[Qty]]&gt;=1,ROUND(IFERROR(SUM(U83*G83)*1.06,""),2),"")</f>
        <v/>
      </c>
      <c r="W83" s="41"/>
      <c r="X8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3" s="56" t="str">
        <f t="shared" si="5"/>
        <v/>
      </c>
      <c r="Z83" s="56" t="str">
        <f t="shared" si="6"/>
        <v/>
      </c>
      <c r="AA83" s="36" t="str">
        <f t="shared" si="7"/>
        <v/>
      </c>
      <c r="AB83" s="42" t="str">
        <f>IF(Table3[[#This Row],[Fabric Name]]="","NO","YES")</f>
        <v>NO</v>
      </c>
    </row>
    <row r="84" spans="1:28" s="43" customFormat="1" ht="23.25" hidden="1" customHeight="1" x14ac:dyDescent="0.2">
      <c r="A84" s="30">
        <v>68</v>
      </c>
      <c r="B84" s="31"/>
      <c r="C84" s="32"/>
      <c r="D84" s="44"/>
      <c r="E84" s="45"/>
      <c r="F84" s="33"/>
      <c r="G84" s="34"/>
      <c r="H84" s="34"/>
      <c r="I84" s="35"/>
      <c r="J84" s="34"/>
      <c r="K84" s="36" t="str" cm="1">
        <f t="array" ref="K8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4" s="37"/>
      <c r="M84" s="55" t="str">
        <f>IF(Table3[[#This Row],[Qty]]&gt;0,(MROUND(IF(H84="PR",((L84/2)+Table3[[#This Row],[Returns Inches]]+O84)*2,L84+Table3[[#This Row],[Returns Inches]]+O84),0.25)),"")</f>
        <v/>
      </c>
      <c r="N84" s="38"/>
      <c r="O84" s="34"/>
      <c r="P84" s="39"/>
      <c r="Q84" s="40"/>
      <c r="R84" s="35"/>
      <c r="S84" s="36" t="str">
        <f>IF(AND(Table3[[#This Row],[Pr/Pn]]="PNL",Table3[[#This Row],[Stack]]="SPLIT"),"STACK ERROR",IF(AND(Table3[[#This Row],[Qty]]&gt;0,$K$6&lt;&gt;""),IFERROR(IF($K$6="No",IF(((ROUND((N84+16)/R84,0))*R84)-N84&lt;16,((ROUND((N84+16)/R84,0))*R84)+R84,(ROUND((N84+16)/R84,0))*R84),(L84*P84)+14),""),""))</f>
        <v/>
      </c>
      <c r="T84" s="36" t="str">
        <f>IFERROR(IF(Table3[[#This Row],[Pr/Pn]]="PR",(+Table3[[#This Row],['# of Widths]]*Table3[[#This Row],[Qty]])*2,Table3[[#This Row],['# of Widths]]*Table3[[#This Row],[Qty]]),"")</f>
        <v/>
      </c>
      <c r="U84" s="36" t="str">
        <f>IF(Table3[[#This Row],[Qty]]&gt;=1,ROUND(IFERROR(IF($K$6="No",SUM((K84*S84)/36),S84/36),""),2),"")</f>
        <v/>
      </c>
      <c r="V84" s="36" t="str">
        <f>IF(Table3[[#This Row],[Qty]]&gt;=1,ROUND(IFERROR(SUM(U84*G84)*1.06,""),2),"")</f>
        <v/>
      </c>
      <c r="W84" s="41"/>
      <c r="X8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4" s="56" t="str">
        <f t="shared" si="5"/>
        <v/>
      </c>
      <c r="Z84" s="56" t="str">
        <f t="shared" si="6"/>
        <v/>
      </c>
      <c r="AA84" s="36" t="str">
        <f t="shared" si="7"/>
        <v/>
      </c>
      <c r="AB84" s="42" t="str">
        <f>IF(Table3[[#This Row],[Fabric Name]]="","NO","YES")</f>
        <v>NO</v>
      </c>
    </row>
    <row r="85" spans="1:28" s="43" customFormat="1" ht="23.25" hidden="1" customHeight="1" x14ac:dyDescent="0.2">
      <c r="A85" s="30">
        <v>69</v>
      </c>
      <c r="B85" s="31"/>
      <c r="C85" s="32"/>
      <c r="D85" s="44"/>
      <c r="E85" s="45"/>
      <c r="F85" s="33"/>
      <c r="G85" s="34"/>
      <c r="H85" s="34"/>
      <c r="I85" s="35"/>
      <c r="J85" s="34"/>
      <c r="K85" s="36" t="str" cm="1">
        <f t="array" ref="K8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5" s="37"/>
      <c r="M85" s="55" t="str">
        <f>IF(Table3[[#This Row],[Qty]]&gt;0,(MROUND(IF(H85="PR",((L85/2)+Table3[[#This Row],[Returns Inches]]+O85)*2,L85+Table3[[#This Row],[Returns Inches]]+O85),0.25)),"")</f>
        <v/>
      </c>
      <c r="N85" s="38"/>
      <c r="O85" s="34"/>
      <c r="P85" s="39"/>
      <c r="Q85" s="40"/>
      <c r="R85" s="35"/>
      <c r="S85" s="36" t="str">
        <f>IF(AND(Table3[[#This Row],[Pr/Pn]]="PNL",Table3[[#This Row],[Stack]]="SPLIT"),"STACK ERROR",IF(AND(Table3[[#This Row],[Qty]]&gt;0,$K$6&lt;&gt;""),IFERROR(IF($K$6="No",IF(((ROUND((N85+16)/R85,0))*R85)-N85&lt;16,((ROUND((N85+16)/R85,0))*R85)+R85,(ROUND((N85+16)/R85,0))*R85),(L85*P85)+14),""),""))</f>
        <v/>
      </c>
      <c r="T85" s="36" t="str">
        <f>IFERROR(IF(Table3[[#This Row],[Pr/Pn]]="PR",(+Table3[[#This Row],['# of Widths]]*Table3[[#This Row],[Qty]])*2,Table3[[#This Row],['# of Widths]]*Table3[[#This Row],[Qty]]),"")</f>
        <v/>
      </c>
      <c r="U85" s="36" t="str">
        <f>IF(Table3[[#This Row],[Qty]]&gt;=1,ROUND(IFERROR(IF($K$6="No",SUM((K85*S85)/36),S85/36),""),2),"")</f>
        <v/>
      </c>
      <c r="V85" s="36" t="str">
        <f>IF(Table3[[#This Row],[Qty]]&gt;=1,ROUND(IFERROR(SUM(U85*G85)*1.06,""),2),"")</f>
        <v/>
      </c>
      <c r="W85" s="41"/>
      <c r="X8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5" s="56" t="str">
        <f t="shared" si="5"/>
        <v/>
      </c>
      <c r="Z85" s="56" t="str">
        <f t="shared" si="6"/>
        <v/>
      </c>
      <c r="AA85" s="36" t="str">
        <f t="shared" si="7"/>
        <v/>
      </c>
      <c r="AB85" s="42" t="str">
        <f>IF(Table3[[#This Row],[Fabric Name]]="","NO","YES")</f>
        <v>NO</v>
      </c>
    </row>
    <row r="86" spans="1:28" s="43" customFormat="1" ht="23.25" hidden="1" customHeight="1" x14ac:dyDescent="0.2">
      <c r="A86" s="30">
        <v>70</v>
      </c>
      <c r="B86" s="31"/>
      <c r="C86" s="32"/>
      <c r="D86" s="44"/>
      <c r="E86" s="45"/>
      <c r="F86" s="33"/>
      <c r="G86" s="34"/>
      <c r="H86" s="34"/>
      <c r="I86" s="35"/>
      <c r="J86" s="34"/>
      <c r="K86" s="36" t="str" cm="1">
        <f t="array" ref="K8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6" s="37"/>
      <c r="M86" s="55" t="str">
        <f>IF(Table3[[#This Row],[Qty]]&gt;0,(MROUND(IF(H86="PR",((L86/2)+Table3[[#This Row],[Returns Inches]]+O86)*2,L86+Table3[[#This Row],[Returns Inches]]+O86),0.25)),"")</f>
        <v/>
      </c>
      <c r="N86" s="38"/>
      <c r="O86" s="34"/>
      <c r="P86" s="39"/>
      <c r="Q86" s="40"/>
      <c r="R86" s="35"/>
      <c r="S86" s="36" t="str">
        <f>IF(AND(Table3[[#This Row],[Pr/Pn]]="PNL",Table3[[#This Row],[Stack]]="SPLIT"),"STACK ERROR",IF(AND(Table3[[#This Row],[Qty]]&gt;0,$K$6&lt;&gt;""),IFERROR(IF($K$6="No",IF(((ROUND((N86+16)/R86,0))*R86)-N86&lt;16,((ROUND((N86+16)/R86,0))*R86)+R86,(ROUND((N86+16)/R86,0))*R86),(L86*P86)+14),""),""))</f>
        <v/>
      </c>
      <c r="T86" s="36" t="str">
        <f>IFERROR(IF(Table3[[#This Row],[Pr/Pn]]="PR",(+Table3[[#This Row],['# of Widths]]*Table3[[#This Row],[Qty]])*2,Table3[[#This Row],['# of Widths]]*Table3[[#This Row],[Qty]]),"")</f>
        <v/>
      </c>
      <c r="U86" s="36" t="str">
        <f>IF(Table3[[#This Row],[Qty]]&gt;=1,ROUND(IFERROR(IF($K$6="No",SUM((K86*S86)/36),S86/36),""),2),"")</f>
        <v/>
      </c>
      <c r="V86" s="36" t="str">
        <f>IF(Table3[[#This Row],[Qty]]&gt;=1,ROUND(IFERROR(SUM(U86*G86)*1.06,""),2),"")</f>
        <v/>
      </c>
      <c r="W86" s="41"/>
      <c r="X8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6" s="56" t="str">
        <f t="shared" si="5"/>
        <v/>
      </c>
      <c r="Z86" s="56" t="str">
        <f t="shared" si="6"/>
        <v/>
      </c>
      <c r="AA86" s="36" t="str">
        <f t="shared" si="7"/>
        <v/>
      </c>
      <c r="AB86" s="42" t="str">
        <f>IF(Table3[[#This Row],[Fabric Name]]="","NO","YES")</f>
        <v>NO</v>
      </c>
    </row>
    <row r="87" spans="1:28" s="43" customFormat="1" ht="23.25" hidden="1" customHeight="1" x14ac:dyDescent="0.2">
      <c r="A87" s="30">
        <v>71</v>
      </c>
      <c r="B87" s="31"/>
      <c r="C87" s="32"/>
      <c r="D87" s="44"/>
      <c r="E87" s="45"/>
      <c r="F87" s="33"/>
      <c r="G87" s="34"/>
      <c r="H87" s="34"/>
      <c r="I87" s="35"/>
      <c r="J87" s="34"/>
      <c r="K87" s="36" t="str" cm="1">
        <f t="array" ref="K8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7" s="37"/>
      <c r="M87" s="55" t="str">
        <f>IF(Table3[[#This Row],[Qty]]&gt;0,(MROUND(IF(H87="PR",((L87/2)+Table3[[#This Row],[Returns Inches]]+O87)*2,L87+Table3[[#This Row],[Returns Inches]]+O87),0.25)),"")</f>
        <v/>
      </c>
      <c r="N87" s="38"/>
      <c r="O87" s="34"/>
      <c r="P87" s="39"/>
      <c r="Q87" s="40"/>
      <c r="R87" s="35"/>
      <c r="S87" s="36" t="str">
        <f>IF(AND(Table3[[#This Row],[Pr/Pn]]="PNL",Table3[[#This Row],[Stack]]="SPLIT"),"STACK ERROR",IF(AND(Table3[[#This Row],[Qty]]&gt;0,$K$6&lt;&gt;""),IFERROR(IF($K$6="No",IF(((ROUND((N87+16)/R87,0))*R87)-N87&lt;16,((ROUND((N87+16)/R87,0))*R87)+R87,(ROUND((N87+16)/R87,0))*R87),(L87*P87)+14),""),""))</f>
        <v/>
      </c>
      <c r="T87" s="36" t="str">
        <f>IFERROR(IF(Table3[[#This Row],[Pr/Pn]]="PR",(+Table3[[#This Row],['# of Widths]]*Table3[[#This Row],[Qty]])*2,Table3[[#This Row],['# of Widths]]*Table3[[#This Row],[Qty]]),"")</f>
        <v/>
      </c>
      <c r="U87" s="36" t="str">
        <f>IF(Table3[[#This Row],[Qty]]&gt;=1,ROUND(IFERROR(IF($K$6="No",SUM((K87*S87)/36),S87/36),""),2),"")</f>
        <v/>
      </c>
      <c r="V87" s="36" t="str">
        <f>IF(Table3[[#This Row],[Qty]]&gt;=1,ROUND(IFERROR(SUM(U87*G87)*1.06,""),2),"")</f>
        <v/>
      </c>
      <c r="W87" s="41"/>
      <c r="X8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7" s="56" t="str">
        <f t="shared" si="5"/>
        <v/>
      </c>
      <c r="Z87" s="56" t="str">
        <f t="shared" si="6"/>
        <v/>
      </c>
      <c r="AA87" s="36" t="str">
        <f t="shared" si="7"/>
        <v/>
      </c>
      <c r="AB87" s="42" t="str">
        <f>IF(Table3[[#This Row],[Fabric Name]]="","NO","YES")</f>
        <v>NO</v>
      </c>
    </row>
    <row r="88" spans="1:28" s="43" customFormat="1" ht="23.25" hidden="1" customHeight="1" x14ac:dyDescent="0.2">
      <c r="A88" s="30">
        <v>72</v>
      </c>
      <c r="B88" s="31"/>
      <c r="C88" s="32"/>
      <c r="D88" s="44"/>
      <c r="E88" s="45"/>
      <c r="F88" s="33"/>
      <c r="G88" s="34"/>
      <c r="H88" s="34"/>
      <c r="I88" s="35"/>
      <c r="J88" s="34"/>
      <c r="K88" s="36" t="str" cm="1">
        <f t="array" ref="K8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8" s="37"/>
      <c r="M88" s="55" t="str">
        <f>IF(Table3[[#This Row],[Qty]]&gt;0,(MROUND(IF(H88="PR",((L88/2)+Table3[[#This Row],[Returns Inches]]+O88)*2,L88+Table3[[#This Row],[Returns Inches]]+O88),0.25)),"")</f>
        <v/>
      </c>
      <c r="N88" s="38"/>
      <c r="O88" s="34"/>
      <c r="P88" s="39"/>
      <c r="Q88" s="40"/>
      <c r="R88" s="35"/>
      <c r="S88" s="36" t="str">
        <f>IF(AND(Table3[[#This Row],[Pr/Pn]]="PNL",Table3[[#This Row],[Stack]]="SPLIT"),"STACK ERROR",IF(AND(Table3[[#This Row],[Qty]]&gt;0,$K$6&lt;&gt;""),IFERROR(IF($K$6="No",IF(((ROUND((N88+16)/R88,0))*R88)-N88&lt;16,((ROUND((N88+16)/R88,0))*R88)+R88,(ROUND((N88+16)/R88,0))*R88),(L88*P88)+14),""),""))</f>
        <v/>
      </c>
      <c r="T88" s="36" t="str">
        <f>IFERROR(IF(Table3[[#This Row],[Pr/Pn]]="PR",(+Table3[[#This Row],['# of Widths]]*Table3[[#This Row],[Qty]])*2,Table3[[#This Row],['# of Widths]]*Table3[[#This Row],[Qty]]),"")</f>
        <v/>
      </c>
      <c r="U88" s="36" t="str">
        <f>IF(Table3[[#This Row],[Qty]]&gt;=1,ROUND(IFERROR(IF($K$6="No",SUM((K88*S88)/36),S88/36),""),2),"")</f>
        <v/>
      </c>
      <c r="V88" s="36" t="str">
        <f>IF(Table3[[#This Row],[Qty]]&gt;=1,ROUND(IFERROR(SUM(U88*G88)*1.06,""),2),"")</f>
        <v/>
      </c>
      <c r="W88" s="41"/>
      <c r="X8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8" s="56" t="str">
        <f t="shared" si="5"/>
        <v/>
      </c>
      <c r="Z88" s="56" t="str">
        <f t="shared" si="6"/>
        <v/>
      </c>
      <c r="AA88" s="36" t="str">
        <f t="shared" si="7"/>
        <v/>
      </c>
      <c r="AB88" s="42" t="str">
        <f>IF(Table3[[#This Row],[Fabric Name]]="","NO","YES")</f>
        <v>NO</v>
      </c>
    </row>
    <row r="89" spans="1:28" s="43" customFormat="1" ht="23.25" hidden="1" customHeight="1" x14ac:dyDescent="0.2">
      <c r="A89" s="30">
        <v>73</v>
      </c>
      <c r="B89" s="31"/>
      <c r="C89" s="32"/>
      <c r="D89" s="44"/>
      <c r="E89" s="45"/>
      <c r="F89" s="33"/>
      <c r="G89" s="34"/>
      <c r="H89" s="34"/>
      <c r="I89" s="35"/>
      <c r="J89" s="34"/>
      <c r="K89" s="36" t="str" cm="1">
        <f t="array" ref="K8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89" s="37"/>
      <c r="M89" s="55" t="str">
        <f>IF(Table3[[#This Row],[Qty]]&gt;0,(MROUND(IF(H89="PR",((L89/2)+Table3[[#This Row],[Returns Inches]]+O89)*2,L89+Table3[[#This Row],[Returns Inches]]+O89),0.25)),"")</f>
        <v/>
      </c>
      <c r="N89" s="38"/>
      <c r="O89" s="34"/>
      <c r="P89" s="39"/>
      <c r="Q89" s="40"/>
      <c r="R89" s="35"/>
      <c r="S89" s="36" t="str">
        <f>IF(AND(Table3[[#This Row],[Pr/Pn]]="PNL",Table3[[#This Row],[Stack]]="SPLIT"),"STACK ERROR",IF(AND(Table3[[#This Row],[Qty]]&gt;0,$K$6&lt;&gt;""),IFERROR(IF($K$6="No",IF(((ROUND((N89+16)/R89,0))*R89)-N89&lt;16,((ROUND((N89+16)/R89,0))*R89)+R89,(ROUND((N89+16)/R89,0))*R89),(L89*P89)+14),""),""))</f>
        <v/>
      </c>
      <c r="T89" s="36" t="str">
        <f>IFERROR(IF(Table3[[#This Row],[Pr/Pn]]="PR",(+Table3[[#This Row],['# of Widths]]*Table3[[#This Row],[Qty]])*2,Table3[[#This Row],['# of Widths]]*Table3[[#This Row],[Qty]]),"")</f>
        <v/>
      </c>
      <c r="U89" s="36" t="str">
        <f>IF(Table3[[#This Row],[Qty]]&gt;=1,ROUND(IFERROR(IF($K$6="No",SUM((K89*S89)/36),S89/36),""),2),"")</f>
        <v/>
      </c>
      <c r="V89" s="36" t="str">
        <f>IF(Table3[[#This Row],[Qty]]&gt;=1,ROUND(IFERROR(SUM(U89*G89)*1.06,""),2),"")</f>
        <v/>
      </c>
      <c r="W89" s="41"/>
      <c r="X8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89" s="56" t="str">
        <f t="shared" si="5"/>
        <v/>
      </c>
      <c r="Z89" s="56" t="str">
        <f t="shared" si="6"/>
        <v/>
      </c>
      <c r="AA89" s="36" t="str">
        <f t="shared" si="7"/>
        <v/>
      </c>
      <c r="AB89" s="42" t="str">
        <f>IF(Table3[[#This Row],[Fabric Name]]="","NO","YES")</f>
        <v>NO</v>
      </c>
    </row>
    <row r="90" spans="1:28" s="43" customFormat="1" ht="23.25" hidden="1" customHeight="1" x14ac:dyDescent="0.2">
      <c r="A90" s="30">
        <v>74</v>
      </c>
      <c r="B90" s="31"/>
      <c r="C90" s="32"/>
      <c r="D90" s="44"/>
      <c r="E90" s="45"/>
      <c r="F90" s="33"/>
      <c r="G90" s="34"/>
      <c r="H90" s="34"/>
      <c r="I90" s="35"/>
      <c r="J90" s="34"/>
      <c r="K90" s="36" t="str" cm="1">
        <f t="array" ref="K9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0" s="37"/>
      <c r="M90" s="55" t="str">
        <f>IF(Table3[[#This Row],[Qty]]&gt;0,(MROUND(IF(H90="PR",((L90/2)+Table3[[#This Row],[Returns Inches]]+O90)*2,L90+Table3[[#This Row],[Returns Inches]]+O90),0.25)),"")</f>
        <v/>
      </c>
      <c r="N90" s="38"/>
      <c r="O90" s="34"/>
      <c r="P90" s="39"/>
      <c r="Q90" s="40"/>
      <c r="R90" s="35"/>
      <c r="S90" s="36" t="str">
        <f>IF(AND(Table3[[#This Row],[Pr/Pn]]="PNL",Table3[[#This Row],[Stack]]="SPLIT"),"STACK ERROR",IF(AND(Table3[[#This Row],[Qty]]&gt;0,$K$6&lt;&gt;""),IFERROR(IF($K$6="No",IF(((ROUND((N90+16)/R90,0))*R90)-N90&lt;16,((ROUND((N90+16)/R90,0))*R90)+R90,(ROUND((N90+16)/R90,0))*R90),(L90*P90)+14),""),""))</f>
        <v/>
      </c>
      <c r="T90" s="36" t="str">
        <f>IFERROR(IF(Table3[[#This Row],[Pr/Pn]]="PR",(+Table3[[#This Row],['# of Widths]]*Table3[[#This Row],[Qty]])*2,Table3[[#This Row],['# of Widths]]*Table3[[#This Row],[Qty]]),"")</f>
        <v/>
      </c>
      <c r="U90" s="36" t="str">
        <f>IF(Table3[[#This Row],[Qty]]&gt;=1,ROUND(IFERROR(IF($K$6="No",SUM((K90*S90)/36),S90/36),""),2),"")</f>
        <v/>
      </c>
      <c r="V90" s="36" t="str">
        <f>IF(Table3[[#This Row],[Qty]]&gt;=1,ROUND(IFERROR(SUM(U90*G90)*1.06,""),2),"")</f>
        <v/>
      </c>
      <c r="W90" s="41"/>
      <c r="X9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0" s="56" t="str">
        <f t="shared" si="5"/>
        <v/>
      </c>
      <c r="Z90" s="56" t="str">
        <f t="shared" si="6"/>
        <v/>
      </c>
      <c r="AA90" s="36" t="str">
        <f t="shared" si="7"/>
        <v/>
      </c>
      <c r="AB90" s="42" t="str">
        <f>IF(Table3[[#This Row],[Fabric Name]]="","NO","YES")</f>
        <v>NO</v>
      </c>
    </row>
    <row r="91" spans="1:28" s="43" customFormat="1" ht="23.25" hidden="1" customHeight="1" x14ac:dyDescent="0.2">
      <c r="A91" s="30">
        <v>75</v>
      </c>
      <c r="B91" s="31"/>
      <c r="C91" s="32"/>
      <c r="D91" s="44"/>
      <c r="E91" s="45"/>
      <c r="F91" s="33"/>
      <c r="G91" s="34"/>
      <c r="H91" s="34"/>
      <c r="I91" s="35"/>
      <c r="J91" s="34"/>
      <c r="K91" s="36" t="str" cm="1">
        <f t="array" ref="K9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1" s="37"/>
      <c r="M91" s="55" t="str">
        <f>IF(Table3[[#This Row],[Qty]]&gt;0,(MROUND(IF(H91="PR",((L91/2)+Table3[[#This Row],[Returns Inches]]+O91)*2,L91+Table3[[#This Row],[Returns Inches]]+O91),0.25)),"")</f>
        <v/>
      </c>
      <c r="N91" s="38"/>
      <c r="O91" s="34"/>
      <c r="P91" s="39"/>
      <c r="Q91" s="40"/>
      <c r="R91" s="35"/>
      <c r="S91" s="36" t="str">
        <f>IF(AND(Table3[[#This Row],[Pr/Pn]]="PNL",Table3[[#This Row],[Stack]]="SPLIT"),"STACK ERROR",IF(AND(Table3[[#This Row],[Qty]]&gt;0,$K$6&lt;&gt;""),IFERROR(IF($K$6="No",IF(((ROUND((N91+16)/R91,0))*R91)-N91&lt;16,((ROUND((N91+16)/R91,0))*R91)+R91,(ROUND((N91+16)/R91,0))*R91),(L91*P91)+14),""),""))</f>
        <v/>
      </c>
      <c r="T91" s="36" t="str">
        <f>IFERROR(IF(Table3[[#This Row],[Pr/Pn]]="PR",(+Table3[[#This Row],['# of Widths]]*Table3[[#This Row],[Qty]])*2,Table3[[#This Row],['# of Widths]]*Table3[[#This Row],[Qty]]),"")</f>
        <v/>
      </c>
      <c r="U91" s="36" t="str">
        <f>IF(Table3[[#This Row],[Qty]]&gt;=1,ROUND(IFERROR(IF($K$6="No",SUM((K91*S91)/36),S91/36),""),2),"")</f>
        <v/>
      </c>
      <c r="V91" s="36" t="str">
        <f>IF(Table3[[#This Row],[Qty]]&gt;=1,ROUND(IFERROR(SUM(U91*G91)*1.06,""),2),"")</f>
        <v/>
      </c>
      <c r="W91" s="41"/>
      <c r="X9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1" s="56" t="str">
        <f t="shared" si="5"/>
        <v/>
      </c>
      <c r="Z91" s="56" t="str">
        <f t="shared" si="6"/>
        <v/>
      </c>
      <c r="AA91" s="36" t="str">
        <f t="shared" si="7"/>
        <v/>
      </c>
      <c r="AB91" s="42" t="str">
        <f>IF(Table3[[#This Row],[Fabric Name]]="","NO","YES")</f>
        <v>NO</v>
      </c>
    </row>
    <row r="92" spans="1:28" s="43" customFormat="1" ht="23.25" hidden="1" customHeight="1" x14ac:dyDescent="0.2">
      <c r="A92" s="30">
        <v>76</v>
      </c>
      <c r="B92" s="31"/>
      <c r="C92" s="32"/>
      <c r="D92" s="44"/>
      <c r="E92" s="45"/>
      <c r="F92" s="33"/>
      <c r="G92" s="34"/>
      <c r="H92" s="34"/>
      <c r="I92" s="35"/>
      <c r="J92" s="34"/>
      <c r="K92" s="36" t="str" cm="1">
        <f t="array" ref="K9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2" s="37"/>
      <c r="M92" s="55" t="str">
        <f>IF(Table3[[#This Row],[Qty]]&gt;0,(MROUND(IF(H92="PR",((L92/2)+Table3[[#This Row],[Returns Inches]]+O92)*2,L92+Table3[[#This Row],[Returns Inches]]+O92),0.25)),"")</f>
        <v/>
      </c>
      <c r="N92" s="38"/>
      <c r="O92" s="34"/>
      <c r="P92" s="39"/>
      <c r="Q92" s="40"/>
      <c r="R92" s="35"/>
      <c r="S92" s="36" t="str">
        <f>IF(AND(Table3[[#This Row],[Pr/Pn]]="PNL",Table3[[#This Row],[Stack]]="SPLIT"),"STACK ERROR",IF(AND(Table3[[#This Row],[Qty]]&gt;0,$K$6&lt;&gt;""),IFERROR(IF($K$6="No",IF(((ROUND((N92+16)/R92,0))*R92)-N92&lt;16,((ROUND((N92+16)/R92,0))*R92)+R92,(ROUND((N92+16)/R92,0))*R92),(L92*P92)+14),""),""))</f>
        <v/>
      </c>
      <c r="T92" s="36" t="str">
        <f>IFERROR(IF(Table3[[#This Row],[Pr/Pn]]="PR",(+Table3[[#This Row],['# of Widths]]*Table3[[#This Row],[Qty]])*2,Table3[[#This Row],['# of Widths]]*Table3[[#This Row],[Qty]]),"")</f>
        <v/>
      </c>
      <c r="U92" s="36" t="str">
        <f>IF(Table3[[#This Row],[Qty]]&gt;=1,ROUND(IFERROR(IF($K$6="No",SUM((K92*S92)/36),S92/36),""),2),"")</f>
        <v/>
      </c>
      <c r="V92" s="36" t="str">
        <f>IF(Table3[[#This Row],[Qty]]&gt;=1,ROUND(IFERROR(SUM(U92*G92)*1.06,""),2),"")</f>
        <v/>
      </c>
      <c r="W92" s="41"/>
      <c r="X9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2" s="56" t="str">
        <f t="shared" si="5"/>
        <v/>
      </c>
      <c r="Z92" s="56" t="str">
        <f t="shared" si="6"/>
        <v/>
      </c>
      <c r="AA92" s="36" t="str">
        <f t="shared" si="7"/>
        <v/>
      </c>
      <c r="AB92" s="42" t="str">
        <f>IF(Table3[[#This Row],[Fabric Name]]="","NO","YES")</f>
        <v>NO</v>
      </c>
    </row>
    <row r="93" spans="1:28" s="43" customFormat="1" ht="23.25" hidden="1" customHeight="1" x14ac:dyDescent="0.2">
      <c r="A93" s="30">
        <v>77</v>
      </c>
      <c r="B93" s="31"/>
      <c r="C93" s="32"/>
      <c r="D93" s="44"/>
      <c r="E93" s="45"/>
      <c r="F93" s="33"/>
      <c r="G93" s="34"/>
      <c r="H93" s="34"/>
      <c r="I93" s="35"/>
      <c r="J93" s="34"/>
      <c r="K93" s="36" t="str" cm="1">
        <f t="array" ref="K9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3" s="37"/>
      <c r="M93" s="55" t="str">
        <f>IF(Table3[[#This Row],[Qty]]&gt;0,(MROUND(IF(H93="PR",((L93/2)+Table3[[#This Row],[Returns Inches]]+O93)*2,L93+Table3[[#This Row],[Returns Inches]]+O93),0.25)),"")</f>
        <v/>
      </c>
      <c r="N93" s="38"/>
      <c r="O93" s="34"/>
      <c r="P93" s="39"/>
      <c r="Q93" s="40"/>
      <c r="R93" s="35"/>
      <c r="S93" s="36" t="str">
        <f>IF(AND(Table3[[#This Row],[Pr/Pn]]="PNL",Table3[[#This Row],[Stack]]="SPLIT"),"STACK ERROR",IF(AND(Table3[[#This Row],[Qty]]&gt;0,$K$6&lt;&gt;""),IFERROR(IF($K$6="No",IF(((ROUND((N93+16)/R93,0))*R93)-N93&lt;16,((ROUND((N93+16)/R93,0))*R93)+R93,(ROUND((N93+16)/R93,0))*R93),(L93*P93)+14),""),""))</f>
        <v/>
      </c>
      <c r="T93" s="36" t="str">
        <f>IFERROR(IF(Table3[[#This Row],[Pr/Pn]]="PR",(+Table3[[#This Row],['# of Widths]]*Table3[[#This Row],[Qty]])*2,Table3[[#This Row],['# of Widths]]*Table3[[#This Row],[Qty]]),"")</f>
        <v/>
      </c>
      <c r="U93" s="36" t="str">
        <f>IF(Table3[[#This Row],[Qty]]&gt;=1,ROUND(IFERROR(IF($K$6="No",SUM((K93*S93)/36),S93/36),""),2),"")</f>
        <v/>
      </c>
      <c r="V93" s="36" t="str">
        <f>IF(Table3[[#This Row],[Qty]]&gt;=1,ROUND(IFERROR(SUM(U93*G93)*1.06,""),2),"")</f>
        <v/>
      </c>
      <c r="W93" s="41"/>
      <c r="X9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3" s="56" t="str">
        <f t="shared" si="5"/>
        <v/>
      </c>
      <c r="Z93" s="56" t="str">
        <f t="shared" si="6"/>
        <v/>
      </c>
      <c r="AA93" s="36" t="str">
        <f t="shared" si="7"/>
        <v/>
      </c>
      <c r="AB93" s="42" t="str">
        <f>IF(Table3[[#This Row],[Fabric Name]]="","NO","YES")</f>
        <v>NO</v>
      </c>
    </row>
    <row r="94" spans="1:28" s="43" customFormat="1" ht="23.25" hidden="1" customHeight="1" x14ac:dyDescent="0.2">
      <c r="A94" s="30">
        <v>78</v>
      </c>
      <c r="B94" s="31"/>
      <c r="C94" s="32"/>
      <c r="D94" s="44"/>
      <c r="E94" s="45"/>
      <c r="F94" s="33"/>
      <c r="G94" s="34"/>
      <c r="H94" s="34"/>
      <c r="I94" s="35"/>
      <c r="J94" s="34"/>
      <c r="K94" s="36" t="str" cm="1">
        <f t="array" ref="K9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4" s="37"/>
      <c r="M94" s="55" t="str">
        <f>IF(Table3[[#This Row],[Qty]]&gt;0,(MROUND(IF(H94="PR",((L94/2)+Table3[[#This Row],[Returns Inches]]+O94)*2,L94+Table3[[#This Row],[Returns Inches]]+O94),0.25)),"")</f>
        <v/>
      </c>
      <c r="N94" s="38"/>
      <c r="O94" s="34"/>
      <c r="P94" s="39"/>
      <c r="Q94" s="40"/>
      <c r="R94" s="35"/>
      <c r="S94" s="36" t="str">
        <f>IF(AND(Table3[[#This Row],[Pr/Pn]]="PNL",Table3[[#This Row],[Stack]]="SPLIT"),"STACK ERROR",IF(AND(Table3[[#This Row],[Qty]]&gt;0,$K$6&lt;&gt;""),IFERROR(IF($K$6="No",IF(((ROUND((N94+16)/R94,0))*R94)-N94&lt;16,((ROUND((N94+16)/R94,0))*R94)+R94,(ROUND((N94+16)/R94,0))*R94),(L94*P94)+14),""),""))</f>
        <v/>
      </c>
      <c r="T94" s="36" t="str">
        <f>IFERROR(IF(Table3[[#This Row],[Pr/Pn]]="PR",(+Table3[[#This Row],['# of Widths]]*Table3[[#This Row],[Qty]])*2,Table3[[#This Row],['# of Widths]]*Table3[[#This Row],[Qty]]),"")</f>
        <v/>
      </c>
      <c r="U94" s="36" t="str">
        <f>IF(Table3[[#This Row],[Qty]]&gt;=1,ROUND(IFERROR(IF($K$6="No",SUM((K94*S94)/36),S94/36),""),2),"")</f>
        <v/>
      </c>
      <c r="V94" s="36" t="str">
        <f>IF(Table3[[#This Row],[Qty]]&gt;=1,ROUND(IFERROR(SUM(U94*G94)*1.06,""),2),"")</f>
        <v/>
      </c>
      <c r="W94" s="41"/>
      <c r="X9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4" s="56" t="str">
        <f t="shared" si="5"/>
        <v/>
      </c>
      <c r="Z94" s="56" t="str">
        <f t="shared" si="6"/>
        <v/>
      </c>
      <c r="AA94" s="36" t="str">
        <f t="shared" si="7"/>
        <v/>
      </c>
      <c r="AB94" s="42" t="str">
        <f>IF(Table3[[#This Row],[Fabric Name]]="","NO","YES")</f>
        <v>NO</v>
      </c>
    </row>
    <row r="95" spans="1:28" s="43" customFormat="1" ht="23.25" hidden="1" customHeight="1" x14ac:dyDescent="0.2">
      <c r="A95" s="30">
        <v>79</v>
      </c>
      <c r="B95" s="31"/>
      <c r="C95" s="32"/>
      <c r="D95" s="44"/>
      <c r="E95" s="45"/>
      <c r="F95" s="33"/>
      <c r="G95" s="34"/>
      <c r="H95" s="34"/>
      <c r="I95" s="35"/>
      <c r="J95" s="34"/>
      <c r="K95" s="36" t="str" cm="1">
        <f t="array" ref="K9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5" s="37"/>
      <c r="M95" s="55" t="str">
        <f>IF(Table3[[#This Row],[Qty]]&gt;0,(MROUND(IF(H95="PR",((L95/2)+Table3[[#This Row],[Returns Inches]]+O95)*2,L95+Table3[[#This Row],[Returns Inches]]+O95),0.25)),"")</f>
        <v/>
      </c>
      <c r="N95" s="38"/>
      <c r="O95" s="34"/>
      <c r="P95" s="39"/>
      <c r="Q95" s="40"/>
      <c r="R95" s="35"/>
      <c r="S95" s="36" t="str">
        <f>IF(AND(Table3[[#This Row],[Pr/Pn]]="PNL",Table3[[#This Row],[Stack]]="SPLIT"),"STACK ERROR",IF(AND(Table3[[#This Row],[Qty]]&gt;0,$K$6&lt;&gt;""),IFERROR(IF($K$6="No",IF(((ROUND((N95+16)/R95,0))*R95)-N95&lt;16,((ROUND((N95+16)/R95,0))*R95)+R95,(ROUND((N95+16)/R95,0))*R95),(L95*P95)+14),""),""))</f>
        <v/>
      </c>
      <c r="T95" s="36" t="str">
        <f>IFERROR(IF(Table3[[#This Row],[Pr/Pn]]="PR",(+Table3[[#This Row],['# of Widths]]*Table3[[#This Row],[Qty]])*2,Table3[[#This Row],['# of Widths]]*Table3[[#This Row],[Qty]]),"")</f>
        <v/>
      </c>
      <c r="U95" s="36" t="str">
        <f>IF(Table3[[#This Row],[Qty]]&gt;=1,ROUND(IFERROR(IF($K$6="No",SUM((K95*S95)/36),S95/36),""),2),"")</f>
        <v/>
      </c>
      <c r="V95" s="36" t="str">
        <f>IF(Table3[[#This Row],[Qty]]&gt;=1,ROUND(IFERROR(SUM(U95*G95)*1.06,""),2),"")</f>
        <v/>
      </c>
      <c r="W95" s="41"/>
      <c r="X9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5" s="56" t="str">
        <f t="shared" si="5"/>
        <v/>
      </c>
      <c r="Z95" s="56" t="str">
        <f t="shared" si="6"/>
        <v/>
      </c>
      <c r="AA95" s="36" t="str">
        <f t="shared" si="7"/>
        <v/>
      </c>
      <c r="AB95" s="42" t="str">
        <f>IF(Table3[[#This Row],[Fabric Name]]="","NO","YES")</f>
        <v>NO</v>
      </c>
    </row>
    <row r="96" spans="1:28" s="43" customFormat="1" ht="23.25" hidden="1" customHeight="1" x14ac:dyDescent="0.2">
      <c r="A96" s="30">
        <v>80</v>
      </c>
      <c r="B96" s="31"/>
      <c r="C96" s="32"/>
      <c r="D96" s="44"/>
      <c r="E96" s="45"/>
      <c r="F96" s="33"/>
      <c r="G96" s="34"/>
      <c r="H96" s="34"/>
      <c r="I96" s="35"/>
      <c r="J96" s="34"/>
      <c r="K96" s="36" t="str" cm="1">
        <f t="array" ref="K9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6" s="37"/>
      <c r="M96" s="55" t="str">
        <f>IF(Table3[[#This Row],[Qty]]&gt;0,(MROUND(IF(H96="PR",((L96/2)+Table3[[#This Row],[Returns Inches]]+O96)*2,L96+Table3[[#This Row],[Returns Inches]]+O96),0.25)),"")</f>
        <v/>
      </c>
      <c r="N96" s="38"/>
      <c r="O96" s="34"/>
      <c r="P96" s="39"/>
      <c r="Q96" s="40"/>
      <c r="R96" s="35"/>
      <c r="S96" s="36" t="str">
        <f>IF(AND(Table3[[#This Row],[Pr/Pn]]="PNL",Table3[[#This Row],[Stack]]="SPLIT"),"STACK ERROR",IF(AND(Table3[[#This Row],[Qty]]&gt;0,$K$6&lt;&gt;""),IFERROR(IF($K$6="No",IF(((ROUND((N96+16)/R96,0))*R96)-N96&lt;16,((ROUND((N96+16)/R96,0))*R96)+R96,(ROUND((N96+16)/R96,0))*R96),(L96*P96)+14),""),""))</f>
        <v/>
      </c>
      <c r="T96" s="36" t="str">
        <f>IFERROR(IF(Table3[[#This Row],[Pr/Pn]]="PR",(+Table3[[#This Row],['# of Widths]]*Table3[[#This Row],[Qty]])*2,Table3[[#This Row],['# of Widths]]*Table3[[#This Row],[Qty]]),"")</f>
        <v/>
      </c>
      <c r="U96" s="36" t="str">
        <f>IF(Table3[[#This Row],[Qty]]&gt;=1,ROUND(IFERROR(IF($K$6="No",SUM((K96*S96)/36),S96/36),""),2),"")</f>
        <v/>
      </c>
      <c r="V96" s="36" t="str">
        <f>IF(Table3[[#This Row],[Qty]]&gt;=1,ROUND(IFERROR(SUM(U96*G96)*1.06,""),2),"")</f>
        <v/>
      </c>
      <c r="W96" s="41"/>
      <c r="X9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6" s="56" t="str">
        <f t="shared" si="5"/>
        <v/>
      </c>
      <c r="Z96" s="56" t="str">
        <f t="shared" si="6"/>
        <v/>
      </c>
      <c r="AA96" s="36" t="str">
        <f t="shared" si="7"/>
        <v/>
      </c>
      <c r="AB96" s="42" t="str">
        <f>IF(Table3[[#This Row],[Fabric Name]]="","NO","YES")</f>
        <v>NO</v>
      </c>
    </row>
    <row r="97" spans="1:28" s="43" customFormat="1" ht="23.25" hidden="1" customHeight="1" x14ac:dyDescent="0.2">
      <c r="A97" s="30">
        <v>81</v>
      </c>
      <c r="B97" s="31"/>
      <c r="C97" s="32"/>
      <c r="D97" s="44"/>
      <c r="E97" s="45"/>
      <c r="F97" s="33"/>
      <c r="G97" s="34"/>
      <c r="H97" s="34"/>
      <c r="I97" s="35"/>
      <c r="J97" s="34"/>
      <c r="K97" s="36" t="str" cm="1">
        <f t="array" ref="K9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7" s="37"/>
      <c r="M97" s="55" t="str">
        <f>IF(Table3[[#This Row],[Qty]]&gt;0,(MROUND(IF(H97="PR",((L97/2)+Table3[[#This Row],[Returns Inches]]+O97)*2,L97+Table3[[#This Row],[Returns Inches]]+O97),0.25)),"")</f>
        <v/>
      </c>
      <c r="N97" s="38"/>
      <c r="O97" s="34"/>
      <c r="P97" s="39"/>
      <c r="Q97" s="40"/>
      <c r="R97" s="35"/>
      <c r="S97" s="36" t="str">
        <f>IF(AND(Table3[[#This Row],[Pr/Pn]]="PNL",Table3[[#This Row],[Stack]]="SPLIT"),"STACK ERROR",IF(AND(Table3[[#This Row],[Qty]]&gt;0,$K$6&lt;&gt;""),IFERROR(IF($K$6="No",IF(((ROUND((N97+16)/R97,0))*R97)-N97&lt;16,((ROUND((N97+16)/R97,0))*R97)+R97,(ROUND((N97+16)/R97,0))*R97),(L97*P97)+14),""),""))</f>
        <v/>
      </c>
      <c r="T97" s="36" t="str">
        <f>IFERROR(IF(Table3[[#This Row],[Pr/Pn]]="PR",(+Table3[[#This Row],['# of Widths]]*Table3[[#This Row],[Qty]])*2,Table3[[#This Row],['# of Widths]]*Table3[[#This Row],[Qty]]),"")</f>
        <v/>
      </c>
      <c r="U97" s="36" t="str">
        <f>IF(Table3[[#This Row],[Qty]]&gt;=1,ROUND(IFERROR(IF($K$6="No",SUM((K97*S97)/36),S97/36),""),2),"")</f>
        <v/>
      </c>
      <c r="V97" s="36" t="str">
        <f>IF(Table3[[#This Row],[Qty]]&gt;=1,ROUND(IFERROR(SUM(U97*G97)*1.06,""),2),"")</f>
        <v/>
      </c>
      <c r="W97" s="41"/>
      <c r="X9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7" s="56" t="str">
        <f t="shared" si="5"/>
        <v/>
      </c>
      <c r="Z97" s="56" t="str">
        <f t="shared" si="6"/>
        <v/>
      </c>
      <c r="AA97" s="36" t="str">
        <f t="shared" si="7"/>
        <v/>
      </c>
      <c r="AB97" s="42" t="str">
        <f>IF(Table3[[#This Row],[Fabric Name]]="","NO","YES")</f>
        <v>NO</v>
      </c>
    </row>
    <row r="98" spans="1:28" s="43" customFormat="1" ht="23.25" hidden="1" customHeight="1" x14ac:dyDescent="0.2">
      <c r="A98" s="30">
        <v>82</v>
      </c>
      <c r="B98" s="31"/>
      <c r="C98" s="32"/>
      <c r="D98" s="44"/>
      <c r="E98" s="45"/>
      <c r="F98" s="33"/>
      <c r="G98" s="34"/>
      <c r="H98" s="34"/>
      <c r="I98" s="35"/>
      <c r="J98" s="34"/>
      <c r="K98" s="36" t="str" cm="1">
        <f t="array" ref="K9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8" s="37"/>
      <c r="M98" s="55" t="str">
        <f>IF(Table3[[#This Row],[Qty]]&gt;0,(MROUND(IF(H98="PR",((L98/2)+Table3[[#This Row],[Returns Inches]]+O98)*2,L98+Table3[[#This Row],[Returns Inches]]+O98),0.25)),"")</f>
        <v/>
      </c>
      <c r="N98" s="38"/>
      <c r="O98" s="34"/>
      <c r="P98" s="39"/>
      <c r="Q98" s="40"/>
      <c r="R98" s="35"/>
      <c r="S98" s="36" t="str">
        <f>IF(AND(Table3[[#This Row],[Pr/Pn]]="PNL",Table3[[#This Row],[Stack]]="SPLIT"),"STACK ERROR",IF(AND(Table3[[#This Row],[Qty]]&gt;0,$K$6&lt;&gt;""),IFERROR(IF($K$6="No",IF(((ROUND((N98+16)/R98,0))*R98)-N98&lt;16,((ROUND((N98+16)/R98,0))*R98)+R98,(ROUND((N98+16)/R98,0))*R98),(L98*P98)+14),""),""))</f>
        <v/>
      </c>
      <c r="T98" s="36" t="str">
        <f>IFERROR(IF(Table3[[#This Row],[Pr/Pn]]="PR",(+Table3[[#This Row],['# of Widths]]*Table3[[#This Row],[Qty]])*2,Table3[[#This Row],['# of Widths]]*Table3[[#This Row],[Qty]]),"")</f>
        <v/>
      </c>
      <c r="U98" s="36" t="str">
        <f>IF(Table3[[#This Row],[Qty]]&gt;=1,ROUND(IFERROR(IF($K$6="No",SUM((K98*S98)/36),S98/36),""),2),"")</f>
        <v/>
      </c>
      <c r="V98" s="36" t="str">
        <f>IF(Table3[[#This Row],[Qty]]&gt;=1,ROUND(IFERROR(SUM(U98*G98)*1.06,""),2),"")</f>
        <v/>
      </c>
      <c r="W98" s="41"/>
      <c r="X9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8" s="56" t="str">
        <f t="shared" si="5"/>
        <v/>
      </c>
      <c r="Z98" s="56" t="str">
        <f t="shared" si="6"/>
        <v/>
      </c>
      <c r="AA98" s="36" t="str">
        <f t="shared" si="7"/>
        <v/>
      </c>
      <c r="AB98" s="42" t="str">
        <f>IF(Table3[[#This Row],[Fabric Name]]="","NO","YES")</f>
        <v>NO</v>
      </c>
    </row>
    <row r="99" spans="1:28" s="43" customFormat="1" ht="23.25" hidden="1" customHeight="1" x14ac:dyDescent="0.2">
      <c r="A99" s="30">
        <v>83</v>
      </c>
      <c r="B99" s="31"/>
      <c r="C99" s="32"/>
      <c r="D99" s="44"/>
      <c r="E99" s="45"/>
      <c r="F99" s="33"/>
      <c r="G99" s="34"/>
      <c r="H99" s="34"/>
      <c r="I99" s="35"/>
      <c r="J99" s="34"/>
      <c r="K99" s="36" t="str" cm="1">
        <f t="array" ref="K9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99" s="37"/>
      <c r="M99" s="55" t="str">
        <f>IF(Table3[[#This Row],[Qty]]&gt;0,(MROUND(IF(H99="PR",((L99/2)+Table3[[#This Row],[Returns Inches]]+O99)*2,L99+Table3[[#This Row],[Returns Inches]]+O99),0.25)),"")</f>
        <v/>
      </c>
      <c r="N99" s="38"/>
      <c r="O99" s="34"/>
      <c r="P99" s="39"/>
      <c r="Q99" s="40"/>
      <c r="R99" s="35"/>
      <c r="S99" s="36" t="str">
        <f>IF(AND(Table3[[#This Row],[Pr/Pn]]="PNL",Table3[[#This Row],[Stack]]="SPLIT"),"STACK ERROR",IF(AND(Table3[[#This Row],[Qty]]&gt;0,$K$6&lt;&gt;""),IFERROR(IF($K$6="No",IF(((ROUND((N99+16)/R99,0))*R99)-N99&lt;16,((ROUND((N99+16)/R99,0))*R99)+R99,(ROUND((N99+16)/R99,0))*R99),(L99*P99)+14),""),""))</f>
        <v/>
      </c>
      <c r="T99" s="36" t="str">
        <f>IFERROR(IF(Table3[[#This Row],[Pr/Pn]]="PR",(+Table3[[#This Row],['# of Widths]]*Table3[[#This Row],[Qty]])*2,Table3[[#This Row],['# of Widths]]*Table3[[#This Row],[Qty]]),"")</f>
        <v/>
      </c>
      <c r="U99" s="36" t="str">
        <f>IF(Table3[[#This Row],[Qty]]&gt;=1,ROUND(IFERROR(IF($K$6="No",SUM((K99*S99)/36),S99/36),""),2),"")</f>
        <v/>
      </c>
      <c r="V99" s="36" t="str">
        <f>IF(Table3[[#This Row],[Qty]]&gt;=1,ROUND(IFERROR(SUM(U99*G99)*1.06,""),2),"")</f>
        <v/>
      </c>
      <c r="W99" s="41"/>
      <c r="X9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99" s="56" t="str">
        <f t="shared" si="5"/>
        <v/>
      </c>
      <c r="Z99" s="56" t="str">
        <f t="shared" si="6"/>
        <v/>
      </c>
      <c r="AA99" s="36" t="str">
        <f t="shared" si="7"/>
        <v/>
      </c>
      <c r="AB99" s="42" t="str">
        <f>IF(Table3[[#This Row],[Fabric Name]]="","NO","YES")</f>
        <v>NO</v>
      </c>
    </row>
    <row r="100" spans="1:28" s="43" customFormat="1" ht="23.25" hidden="1" customHeight="1" x14ac:dyDescent="0.2">
      <c r="A100" s="30">
        <v>84</v>
      </c>
      <c r="B100" s="31"/>
      <c r="C100" s="32"/>
      <c r="D100" s="44"/>
      <c r="E100" s="45"/>
      <c r="F100" s="33"/>
      <c r="G100" s="34"/>
      <c r="H100" s="34"/>
      <c r="I100" s="35"/>
      <c r="J100" s="34"/>
      <c r="K100" s="36" t="str" cm="1">
        <f t="array" ref="K10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0" s="37"/>
      <c r="M100" s="55" t="str">
        <f>IF(Table3[[#This Row],[Qty]]&gt;0,(MROUND(IF(H100="PR",((L100/2)+Table3[[#This Row],[Returns Inches]]+O100)*2,L100+Table3[[#This Row],[Returns Inches]]+O100),0.25)),"")</f>
        <v/>
      </c>
      <c r="N100" s="38"/>
      <c r="O100" s="34"/>
      <c r="P100" s="39"/>
      <c r="Q100" s="40"/>
      <c r="R100" s="35"/>
      <c r="S100" s="36" t="str">
        <f>IF(AND(Table3[[#This Row],[Pr/Pn]]="PNL",Table3[[#This Row],[Stack]]="SPLIT"),"STACK ERROR",IF(AND(Table3[[#This Row],[Qty]]&gt;0,$K$6&lt;&gt;""),IFERROR(IF($K$6="No",IF(((ROUND((N100+16)/R100,0))*R100)-N100&lt;16,((ROUND((N100+16)/R100,0))*R100)+R100,(ROUND((N100+16)/R100,0))*R100),(L100*P100)+14),""),""))</f>
        <v/>
      </c>
      <c r="T100" s="36" t="str">
        <f>IFERROR(IF(Table3[[#This Row],[Pr/Pn]]="PR",(+Table3[[#This Row],['# of Widths]]*Table3[[#This Row],[Qty]])*2,Table3[[#This Row],['# of Widths]]*Table3[[#This Row],[Qty]]),"")</f>
        <v/>
      </c>
      <c r="U100" s="36" t="str">
        <f>IF(Table3[[#This Row],[Qty]]&gt;=1,ROUND(IFERROR(IF($K$6="No",SUM((K100*S100)/36),S100/36),""),2),"")</f>
        <v/>
      </c>
      <c r="V100" s="36" t="str">
        <f>IF(Table3[[#This Row],[Qty]]&gt;=1,ROUND(IFERROR(SUM(U100*G100)*1.06,""),2),"")</f>
        <v/>
      </c>
      <c r="W100" s="41"/>
      <c r="X10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0" s="56" t="str">
        <f t="shared" si="5"/>
        <v/>
      </c>
      <c r="Z100" s="56" t="str">
        <f t="shared" si="6"/>
        <v/>
      </c>
      <c r="AA100" s="36" t="str">
        <f t="shared" si="7"/>
        <v/>
      </c>
      <c r="AB100" s="42" t="str">
        <f>IF(Table3[[#This Row],[Fabric Name]]="","NO","YES")</f>
        <v>NO</v>
      </c>
    </row>
    <row r="101" spans="1:28" s="43" customFormat="1" ht="23.25" hidden="1" customHeight="1" x14ac:dyDescent="0.2">
      <c r="A101" s="30">
        <v>85</v>
      </c>
      <c r="B101" s="31"/>
      <c r="C101" s="32"/>
      <c r="D101" s="44"/>
      <c r="E101" s="45"/>
      <c r="F101" s="33"/>
      <c r="G101" s="34"/>
      <c r="H101" s="34"/>
      <c r="I101" s="35"/>
      <c r="J101" s="34"/>
      <c r="K101" s="36" t="str" cm="1">
        <f t="array" ref="K10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1" s="37"/>
      <c r="M101" s="55" t="str">
        <f>IF(Table3[[#This Row],[Qty]]&gt;0,(MROUND(IF(H101="PR",((L101/2)+Table3[[#This Row],[Returns Inches]]+O101)*2,L101+Table3[[#This Row],[Returns Inches]]+O101),0.25)),"")</f>
        <v/>
      </c>
      <c r="N101" s="38"/>
      <c r="O101" s="34"/>
      <c r="P101" s="39"/>
      <c r="Q101" s="40"/>
      <c r="R101" s="35"/>
      <c r="S101" s="36" t="str">
        <f>IF(AND(Table3[[#This Row],[Pr/Pn]]="PNL",Table3[[#This Row],[Stack]]="SPLIT"),"STACK ERROR",IF(AND(Table3[[#This Row],[Qty]]&gt;0,$K$6&lt;&gt;""),IFERROR(IF($K$6="No",IF(((ROUND((N101+16)/R101,0))*R101)-N101&lt;16,((ROUND((N101+16)/R101,0))*R101)+R101,(ROUND((N101+16)/R101,0))*R101),(L101*P101)+14),""),""))</f>
        <v/>
      </c>
      <c r="T101" s="36" t="str">
        <f>IFERROR(IF(Table3[[#This Row],[Pr/Pn]]="PR",(+Table3[[#This Row],['# of Widths]]*Table3[[#This Row],[Qty]])*2,Table3[[#This Row],['# of Widths]]*Table3[[#This Row],[Qty]]),"")</f>
        <v/>
      </c>
      <c r="U101" s="36" t="str">
        <f>IF(Table3[[#This Row],[Qty]]&gt;=1,ROUND(IFERROR(IF($K$6="No",SUM((K101*S101)/36),S101/36),""),2),"")</f>
        <v/>
      </c>
      <c r="V101" s="36" t="str">
        <f>IF(Table3[[#This Row],[Qty]]&gt;=1,ROUND(IFERROR(SUM(U101*G101)*1.06,""),2),"")</f>
        <v/>
      </c>
      <c r="W101" s="41"/>
      <c r="X10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1" s="56" t="str">
        <f t="shared" si="5"/>
        <v/>
      </c>
      <c r="Z101" s="56" t="str">
        <f t="shared" si="6"/>
        <v/>
      </c>
      <c r="AA101" s="36" t="str">
        <f t="shared" si="7"/>
        <v/>
      </c>
      <c r="AB101" s="42" t="str">
        <f>IF(Table3[[#This Row],[Fabric Name]]="","NO","YES")</f>
        <v>NO</v>
      </c>
    </row>
    <row r="102" spans="1:28" s="43" customFormat="1" ht="23.25" hidden="1" customHeight="1" x14ac:dyDescent="0.2">
      <c r="A102" s="30">
        <v>86</v>
      </c>
      <c r="B102" s="31"/>
      <c r="C102" s="32"/>
      <c r="D102" s="44"/>
      <c r="E102" s="45"/>
      <c r="F102" s="33"/>
      <c r="G102" s="34"/>
      <c r="H102" s="34"/>
      <c r="I102" s="35"/>
      <c r="J102" s="34"/>
      <c r="K102" s="36" t="str" cm="1">
        <f t="array" ref="K10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2" s="37"/>
      <c r="M102" s="55" t="str">
        <f>IF(Table3[[#This Row],[Qty]]&gt;0,(MROUND(IF(H102="PR",((L102/2)+Table3[[#This Row],[Returns Inches]]+O102)*2,L102+Table3[[#This Row],[Returns Inches]]+O102),0.25)),"")</f>
        <v/>
      </c>
      <c r="N102" s="38"/>
      <c r="O102" s="34"/>
      <c r="P102" s="39"/>
      <c r="Q102" s="40"/>
      <c r="R102" s="35"/>
      <c r="S102" s="36" t="str">
        <f>IF(AND(Table3[[#This Row],[Pr/Pn]]="PNL",Table3[[#This Row],[Stack]]="SPLIT"),"STACK ERROR",IF(AND(Table3[[#This Row],[Qty]]&gt;0,$K$6&lt;&gt;""),IFERROR(IF($K$6="No",IF(((ROUND((N102+16)/R102,0))*R102)-N102&lt;16,((ROUND((N102+16)/R102,0))*R102)+R102,(ROUND((N102+16)/R102,0))*R102),(L102*P102)+14),""),""))</f>
        <v/>
      </c>
      <c r="T102" s="36" t="str">
        <f>IFERROR(IF(Table3[[#This Row],[Pr/Pn]]="PR",(+Table3[[#This Row],['# of Widths]]*Table3[[#This Row],[Qty]])*2,Table3[[#This Row],['# of Widths]]*Table3[[#This Row],[Qty]]),"")</f>
        <v/>
      </c>
      <c r="U102" s="36" t="str">
        <f>IF(Table3[[#This Row],[Qty]]&gt;=1,ROUND(IFERROR(IF($K$6="No",SUM((K102*S102)/36),S102/36),""),2),"")</f>
        <v/>
      </c>
      <c r="V102" s="36" t="str">
        <f>IF(Table3[[#This Row],[Qty]]&gt;=1,ROUND(IFERROR(SUM(U102*G102)*1.06,""),2),"")</f>
        <v/>
      </c>
      <c r="W102" s="41"/>
      <c r="X10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2" s="56" t="str">
        <f t="shared" si="5"/>
        <v/>
      </c>
      <c r="Z102" s="56" t="str">
        <f t="shared" si="6"/>
        <v/>
      </c>
      <c r="AA102" s="36" t="str">
        <f t="shared" si="7"/>
        <v/>
      </c>
      <c r="AB102" s="42" t="str">
        <f>IF(Table3[[#This Row],[Fabric Name]]="","NO","YES")</f>
        <v>NO</v>
      </c>
    </row>
    <row r="103" spans="1:28" s="43" customFormat="1" ht="23.25" hidden="1" customHeight="1" x14ac:dyDescent="0.2">
      <c r="A103" s="30">
        <v>87</v>
      </c>
      <c r="B103" s="31"/>
      <c r="C103" s="32"/>
      <c r="D103" s="44"/>
      <c r="E103" s="45"/>
      <c r="F103" s="33"/>
      <c r="G103" s="34"/>
      <c r="H103" s="34"/>
      <c r="I103" s="35"/>
      <c r="J103" s="34"/>
      <c r="K103" s="36" t="str" cm="1">
        <f t="array" ref="K10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3" s="37"/>
      <c r="M103" s="55" t="str">
        <f>IF(Table3[[#This Row],[Qty]]&gt;0,(MROUND(IF(H103="PR",((L103/2)+Table3[[#This Row],[Returns Inches]]+O103)*2,L103+Table3[[#This Row],[Returns Inches]]+O103),0.25)),"")</f>
        <v/>
      </c>
      <c r="N103" s="38"/>
      <c r="O103" s="34"/>
      <c r="P103" s="39"/>
      <c r="Q103" s="40"/>
      <c r="R103" s="35"/>
      <c r="S103" s="36" t="str">
        <f>IF(AND(Table3[[#This Row],[Pr/Pn]]="PNL",Table3[[#This Row],[Stack]]="SPLIT"),"STACK ERROR",IF(AND(Table3[[#This Row],[Qty]]&gt;0,$K$6&lt;&gt;""),IFERROR(IF($K$6="No",IF(((ROUND((N103+16)/R103,0))*R103)-N103&lt;16,((ROUND((N103+16)/R103,0))*R103)+R103,(ROUND((N103+16)/R103,0))*R103),(L103*P103)+14),""),""))</f>
        <v/>
      </c>
      <c r="T103" s="36" t="str">
        <f>IFERROR(IF(Table3[[#This Row],[Pr/Pn]]="PR",(+Table3[[#This Row],['# of Widths]]*Table3[[#This Row],[Qty]])*2,Table3[[#This Row],['# of Widths]]*Table3[[#This Row],[Qty]]),"")</f>
        <v/>
      </c>
      <c r="U103" s="36" t="str">
        <f>IF(Table3[[#This Row],[Qty]]&gt;=1,ROUND(IFERROR(IF($K$6="No",SUM((K103*S103)/36),S103/36),""),2),"")</f>
        <v/>
      </c>
      <c r="V103" s="36" t="str">
        <f>IF(Table3[[#This Row],[Qty]]&gt;=1,ROUND(IFERROR(SUM(U103*G103)*1.06,""),2),"")</f>
        <v/>
      </c>
      <c r="W103" s="41"/>
      <c r="X10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3" s="56" t="str">
        <f t="shared" si="5"/>
        <v/>
      </c>
      <c r="Z103" s="56" t="str">
        <f t="shared" si="6"/>
        <v/>
      </c>
      <c r="AA103" s="36" t="str">
        <f t="shared" si="7"/>
        <v/>
      </c>
      <c r="AB103" s="42" t="str">
        <f>IF(Table3[[#This Row],[Fabric Name]]="","NO","YES")</f>
        <v>NO</v>
      </c>
    </row>
    <row r="104" spans="1:28" s="43" customFormat="1" ht="23.25" hidden="1" customHeight="1" x14ac:dyDescent="0.2">
      <c r="A104" s="30">
        <v>88</v>
      </c>
      <c r="B104" s="31"/>
      <c r="C104" s="32"/>
      <c r="D104" s="44"/>
      <c r="E104" s="45"/>
      <c r="F104" s="33"/>
      <c r="G104" s="34"/>
      <c r="H104" s="34"/>
      <c r="I104" s="35"/>
      <c r="J104" s="34"/>
      <c r="K104" s="36" t="str" cm="1">
        <f t="array" ref="K10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4" s="37"/>
      <c r="M104" s="55" t="str">
        <f>IF(Table3[[#This Row],[Qty]]&gt;0,(MROUND(IF(H104="PR",((L104/2)+Table3[[#This Row],[Returns Inches]]+O104)*2,L104+Table3[[#This Row],[Returns Inches]]+O104),0.25)),"")</f>
        <v/>
      </c>
      <c r="N104" s="38"/>
      <c r="O104" s="34"/>
      <c r="P104" s="39"/>
      <c r="Q104" s="40"/>
      <c r="R104" s="35"/>
      <c r="S104" s="36" t="str">
        <f>IF(AND(Table3[[#This Row],[Pr/Pn]]="PNL",Table3[[#This Row],[Stack]]="SPLIT"),"STACK ERROR",IF(AND(Table3[[#This Row],[Qty]]&gt;0,$K$6&lt;&gt;""),IFERROR(IF($K$6="No",IF(((ROUND((N104+16)/R104,0))*R104)-N104&lt;16,((ROUND((N104+16)/R104,0))*R104)+R104,(ROUND((N104+16)/R104,0))*R104),(L104*P104)+14),""),""))</f>
        <v/>
      </c>
      <c r="T104" s="36" t="str">
        <f>IFERROR(IF(Table3[[#This Row],[Pr/Pn]]="PR",(+Table3[[#This Row],['# of Widths]]*Table3[[#This Row],[Qty]])*2,Table3[[#This Row],['# of Widths]]*Table3[[#This Row],[Qty]]),"")</f>
        <v/>
      </c>
      <c r="U104" s="36" t="str">
        <f>IF(Table3[[#This Row],[Qty]]&gt;=1,ROUND(IFERROR(IF($K$6="No",SUM((K104*S104)/36),S104/36),""),2),"")</f>
        <v/>
      </c>
      <c r="V104" s="36" t="str">
        <f>IF(Table3[[#This Row],[Qty]]&gt;=1,ROUND(IFERROR(SUM(U104*G104)*1.06,""),2),"")</f>
        <v/>
      </c>
      <c r="W104" s="41"/>
      <c r="X10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4" s="56" t="str">
        <f t="shared" si="5"/>
        <v/>
      </c>
      <c r="Z104" s="56" t="str">
        <f t="shared" si="6"/>
        <v/>
      </c>
      <c r="AA104" s="36" t="str">
        <f t="shared" si="7"/>
        <v/>
      </c>
      <c r="AB104" s="42" t="str">
        <f>IF(Table3[[#This Row],[Fabric Name]]="","NO","YES")</f>
        <v>NO</v>
      </c>
    </row>
    <row r="105" spans="1:28" s="43" customFormat="1" ht="23.25" hidden="1" customHeight="1" x14ac:dyDescent="0.2">
      <c r="A105" s="30">
        <v>89</v>
      </c>
      <c r="B105" s="31"/>
      <c r="C105" s="32"/>
      <c r="D105" s="44"/>
      <c r="E105" s="45"/>
      <c r="F105" s="33"/>
      <c r="G105" s="34"/>
      <c r="H105" s="34"/>
      <c r="I105" s="35"/>
      <c r="J105" s="34"/>
      <c r="K105" s="36" t="str" cm="1">
        <f t="array" ref="K10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5" s="37"/>
      <c r="M105" s="55" t="str">
        <f>IF(Table3[[#This Row],[Qty]]&gt;0,(MROUND(IF(H105="PR",((L105/2)+Table3[[#This Row],[Returns Inches]]+O105)*2,L105+Table3[[#This Row],[Returns Inches]]+O105),0.25)),"")</f>
        <v/>
      </c>
      <c r="N105" s="38"/>
      <c r="O105" s="34"/>
      <c r="P105" s="39"/>
      <c r="Q105" s="40"/>
      <c r="R105" s="35"/>
      <c r="S105" s="36" t="str">
        <f>IF(AND(Table3[[#This Row],[Pr/Pn]]="PNL",Table3[[#This Row],[Stack]]="SPLIT"),"STACK ERROR",IF(AND(Table3[[#This Row],[Qty]]&gt;0,$K$6&lt;&gt;""),IFERROR(IF($K$6="No",IF(((ROUND((N105+16)/R105,0))*R105)-N105&lt;16,((ROUND((N105+16)/R105,0))*R105)+R105,(ROUND((N105+16)/R105,0))*R105),(L105*P105)+14),""),""))</f>
        <v/>
      </c>
      <c r="T105" s="36" t="str">
        <f>IFERROR(IF(Table3[[#This Row],[Pr/Pn]]="PR",(+Table3[[#This Row],['# of Widths]]*Table3[[#This Row],[Qty]])*2,Table3[[#This Row],['# of Widths]]*Table3[[#This Row],[Qty]]),"")</f>
        <v/>
      </c>
      <c r="U105" s="36" t="str">
        <f>IF(Table3[[#This Row],[Qty]]&gt;=1,ROUND(IFERROR(IF($K$6="No",SUM((K105*S105)/36),S105/36),""),2),"")</f>
        <v/>
      </c>
      <c r="V105" s="36" t="str">
        <f>IF(Table3[[#This Row],[Qty]]&gt;=1,ROUND(IFERROR(SUM(U105*G105)*1.06,""),2),"")</f>
        <v/>
      </c>
      <c r="W105" s="41"/>
      <c r="X10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5" s="56" t="str">
        <f t="shared" si="5"/>
        <v/>
      </c>
      <c r="Z105" s="56" t="str">
        <f t="shared" si="6"/>
        <v/>
      </c>
      <c r="AA105" s="36" t="str">
        <f t="shared" si="7"/>
        <v/>
      </c>
      <c r="AB105" s="42" t="str">
        <f>IF(Table3[[#This Row],[Fabric Name]]="","NO","YES")</f>
        <v>NO</v>
      </c>
    </row>
    <row r="106" spans="1:28" s="43" customFormat="1" ht="23.25" hidden="1" customHeight="1" x14ac:dyDescent="0.2">
      <c r="A106" s="30">
        <v>90</v>
      </c>
      <c r="B106" s="31"/>
      <c r="C106" s="32"/>
      <c r="D106" s="44"/>
      <c r="E106" s="45"/>
      <c r="F106" s="33"/>
      <c r="G106" s="34"/>
      <c r="H106" s="34"/>
      <c r="I106" s="35"/>
      <c r="J106" s="34"/>
      <c r="K106" s="36" t="str" cm="1">
        <f t="array" ref="K10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6" s="37"/>
      <c r="M106" s="55" t="str">
        <f>IF(Table3[[#This Row],[Qty]]&gt;0,(MROUND(IF(H106="PR",((L106/2)+Table3[[#This Row],[Returns Inches]]+O106)*2,L106+Table3[[#This Row],[Returns Inches]]+O106),0.25)),"")</f>
        <v/>
      </c>
      <c r="N106" s="38"/>
      <c r="O106" s="34"/>
      <c r="P106" s="39"/>
      <c r="Q106" s="40"/>
      <c r="R106" s="35"/>
      <c r="S106" s="36" t="str">
        <f>IF(AND(Table3[[#This Row],[Pr/Pn]]="PNL",Table3[[#This Row],[Stack]]="SPLIT"),"STACK ERROR",IF(AND(Table3[[#This Row],[Qty]]&gt;0,$K$6&lt;&gt;""),IFERROR(IF($K$6="No",IF(((ROUND((N106+16)/R106,0))*R106)-N106&lt;16,((ROUND((N106+16)/R106,0))*R106)+R106,(ROUND((N106+16)/R106,0))*R106),(L106*P106)+14),""),""))</f>
        <v/>
      </c>
      <c r="T106" s="36" t="str">
        <f>IFERROR(IF(Table3[[#This Row],[Pr/Pn]]="PR",(+Table3[[#This Row],['# of Widths]]*Table3[[#This Row],[Qty]])*2,Table3[[#This Row],['# of Widths]]*Table3[[#This Row],[Qty]]),"")</f>
        <v/>
      </c>
      <c r="U106" s="36" t="str">
        <f>IF(Table3[[#This Row],[Qty]]&gt;=1,ROUND(IFERROR(IF($K$6="No",SUM((K106*S106)/36),S106/36),""),2),"")</f>
        <v/>
      </c>
      <c r="V106" s="36" t="str">
        <f>IF(Table3[[#This Row],[Qty]]&gt;=1,ROUND(IFERROR(SUM(U106*G106)*1.06,""),2),"")</f>
        <v/>
      </c>
      <c r="W106" s="41"/>
      <c r="X10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6" s="56" t="str">
        <f t="shared" si="5"/>
        <v/>
      </c>
      <c r="Z106" s="56" t="str">
        <f t="shared" si="6"/>
        <v/>
      </c>
      <c r="AA106" s="36" t="str">
        <f t="shared" si="7"/>
        <v/>
      </c>
      <c r="AB106" s="42" t="str">
        <f>IF(Table3[[#This Row],[Fabric Name]]="","NO","YES")</f>
        <v>NO</v>
      </c>
    </row>
    <row r="107" spans="1:28" s="43" customFormat="1" ht="23.25" hidden="1" customHeight="1" x14ac:dyDescent="0.2">
      <c r="A107" s="30">
        <v>91</v>
      </c>
      <c r="B107" s="31"/>
      <c r="C107" s="32"/>
      <c r="D107" s="44"/>
      <c r="E107" s="45"/>
      <c r="F107" s="33"/>
      <c r="G107" s="34"/>
      <c r="H107" s="34"/>
      <c r="I107" s="35"/>
      <c r="J107" s="34"/>
      <c r="K107" s="36" t="str" cm="1">
        <f t="array" ref="K10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7" s="37"/>
      <c r="M107" s="55" t="str">
        <f>IF(Table3[[#This Row],[Qty]]&gt;0,(MROUND(IF(H107="PR",((L107/2)+Table3[[#This Row],[Returns Inches]]+O107)*2,L107+Table3[[#This Row],[Returns Inches]]+O107),0.25)),"")</f>
        <v/>
      </c>
      <c r="N107" s="38"/>
      <c r="O107" s="34"/>
      <c r="P107" s="39"/>
      <c r="Q107" s="40"/>
      <c r="R107" s="35"/>
      <c r="S107" s="36" t="str">
        <f>IF(AND(Table3[[#This Row],[Pr/Pn]]="PNL",Table3[[#This Row],[Stack]]="SPLIT"),"STACK ERROR",IF(AND(Table3[[#This Row],[Qty]]&gt;0,$K$6&lt;&gt;""),IFERROR(IF($K$6="No",IF(((ROUND((N107+16)/R107,0))*R107)-N107&lt;16,((ROUND((N107+16)/R107,0))*R107)+R107,(ROUND((N107+16)/R107,0))*R107),(L107*P107)+14),""),""))</f>
        <v/>
      </c>
      <c r="T107" s="36" t="str">
        <f>IFERROR(IF(Table3[[#This Row],[Pr/Pn]]="PR",(+Table3[[#This Row],['# of Widths]]*Table3[[#This Row],[Qty]])*2,Table3[[#This Row],['# of Widths]]*Table3[[#This Row],[Qty]]),"")</f>
        <v/>
      </c>
      <c r="U107" s="36" t="str">
        <f>IF(Table3[[#This Row],[Qty]]&gt;=1,ROUND(IFERROR(IF($K$6="No",SUM((K107*S107)/36),S107/36),""),2),"")</f>
        <v/>
      </c>
      <c r="V107" s="36" t="str">
        <f>IF(Table3[[#This Row],[Qty]]&gt;=1,ROUND(IFERROR(SUM(U107*G107)*1.06,""),2),"")</f>
        <v/>
      </c>
      <c r="W107" s="41"/>
      <c r="X10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7" s="56" t="str">
        <f t="shared" si="5"/>
        <v/>
      </c>
      <c r="Z107" s="56" t="str">
        <f t="shared" si="6"/>
        <v/>
      </c>
      <c r="AA107" s="36" t="str">
        <f t="shared" si="7"/>
        <v/>
      </c>
      <c r="AB107" s="42" t="str">
        <f>IF(Table3[[#This Row],[Fabric Name]]="","NO","YES")</f>
        <v>NO</v>
      </c>
    </row>
    <row r="108" spans="1:28" s="43" customFormat="1" ht="23.25" hidden="1" customHeight="1" x14ac:dyDescent="0.2">
      <c r="A108" s="30">
        <v>92</v>
      </c>
      <c r="B108" s="31"/>
      <c r="C108" s="32"/>
      <c r="D108" s="44"/>
      <c r="E108" s="45"/>
      <c r="F108" s="33"/>
      <c r="G108" s="34"/>
      <c r="H108" s="34"/>
      <c r="I108" s="35"/>
      <c r="J108" s="34"/>
      <c r="K108" s="36" t="str" cm="1">
        <f t="array" ref="K10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8" s="37"/>
      <c r="M108" s="55" t="str">
        <f>IF(Table3[[#This Row],[Qty]]&gt;0,(MROUND(IF(H108="PR",((L108/2)+Table3[[#This Row],[Returns Inches]]+O108)*2,L108+Table3[[#This Row],[Returns Inches]]+O108),0.25)),"")</f>
        <v/>
      </c>
      <c r="N108" s="38"/>
      <c r="O108" s="34"/>
      <c r="P108" s="39"/>
      <c r="Q108" s="40"/>
      <c r="R108" s="35"/>
      <c r="S108" s="36" t="str">
        <f>IF(AND(Table3[[#This Row],[Pr/Pn]]="PNL",Table3[[#This Row],[Stack]]="SPLIT"),"STACK ERROR",IF(AND(Table3[[#This Row],[Qty]]&gt;0,$K$6&lt;&gt;""),IFERROR(IF($K$6="No",IF(((ROUND((N108+16)/R108,0))*R108)-N108&lt;16,((ROUND((N108+16)/R108,0))*R108)+R108,(ROUND((N108+16)/R108,0))*R108),(L108*P108)+14),""),""))</f>
        <v/>
      </c>
      <c r="T108" s="36" t="str">
        <f>IFERROR(IF(Table3[[#This Row],[Pr/Pn]]="PR",(+Table3[[#This Row],['# of Widths]]*Table3[[#This Row],[Qty]])*2,Table3[[#This Row],['# of Widths]]*Table3[[#This Row],[Qty]]),"")</f>
        <v/>
      </c>
      <c r="U108" s="36" t="str">
        <f>IF(Table3[[#This Row],[Qty]]&gt;=1,ROUND(IFERROR(IF($K$6="No",SUM((K108*S108)/36),S108/36),""),2),"")</f>
        <v/>
      </c>
      <c r="V108" s="36" t="str">
        <f>IF(Table3[[#This Row],[Qty]]&gt;=1,ROUND(IFERROR(SUM(U108*G108)*1.06,""),2),"")</f>
        <v/>
      </c>
      <c r="W108" s="41"/>
      <c r="X10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8" s="56" t="str">
        <f t="shared" si="5"/>
        <v/>
      </c>
      <c r="Z108" s="56" t="str">
        <f t="shared" si="6"/>
        <v/>
      </c>
      <c r="AA108" s="36" t="str">
        <f t="shared" si="7"/>
        <v/>
      </c>
      <c r="AB108" s="42" t="str">
        <f>IF(Table3[[#This Row],[Fabric Name]]="","NO","YES")</f>
        <v>NO</v>
      </c>
    </row>
    <row r="109" spans="1:28" s="43" customFormat="1" ht="23.25" hidden="1" customHeight="1" x14ac:dyDescent="0.2">
      <c r="A109" s="30">
        <v>93</v>
      </c>
      <c r="B109" s="31"/>
      <c r="C109" s="32"/>
      <c r="D109" s="44"/>
      <c r="E109" s="45"/>
      <c r="F109" s="33"/>
      <c r="G109" s="34"/>
      <c r="H109" s="34"/>
      <c r="I109" s="35"/>
      <c r="J109" s="34"/>
      <c r="K109" s="36" t="str" cm="1">
        <f t="array" ref="K10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09" s="37"/>
      <c r="M109" s="55" t="str">
        <f>IF(Table3[[#This Row],[Qty]]&gt;0,(MROUND(IF(H109="PR",((L109/2)+Table3[[#This Row],[Returns Inches]]+O109)*2,L109+Table3[[#This Row],[Returns Inches]]+O109),0.25)),"")</f>
        <v/>
      </c>
      <c r="N109" s="38"/>
      <c r="O109" s="34"/>
      <c r="P109" s="39"/>
      <c r="Q109" s="40"/>
      <c r="R109" s="35"/>
      <c r="S109" s="36" t="str">
        <f>IF(AND(Table3[[#This Row],[Pr/Pn]]="PNL",Table3[[#This Row],[Stack]]="SPLIT"),"STACK ERROR",IF(AND(Table3[[#This Row],[Qty]]&gt;0,$K$6&lt;&gt;""),IFERROR(IF($K$6="No",IF(((ROUND((N109+16)/R109,0))*R109)-N109&lt;16,((ROUND((N109+16)/R109,0))*R109)+R109,(ROUND((N109+16)/R109,0))*R109),(L109*P109)+14),""),""))</f>
        <v/>
      </c>
      <c r="T109" s="36" t="str">
        <f>IFERROR(IF(Table3[[#This Row],[Pr/Pn]]="PR",(+Table3[[#This Row],['# of Widths]]*Table3[[#This Row],[Qty]])*2,Table3[[#This Row],['# of Widths]]*Table3[[#This Row],[Qty]]),"")</f>
        <v/>
      </c>
      <c r="U109" s="36" t="str">
        <f>IF(Table3[[#This Row],[Qty]]&gt;=1,ROUND(IFERROR(IF($K$6="No",SUM((K109*S109)/36),S109/36),""),2),"")</f>
        <v/>
      </c>
      <c r="V109" s="36" t="str">
        <f>IF(Table3[[#This Row],[Qty]]&gt;=1,ROUND(IFERROR(SUM(U109*G109)*1.06,""),2),"")</f>
        <v/>
      </c>
      <c r="W109" s="41"/>
      <c r="X10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09" s="56" t="str">
        <f t="shared" si="5"/>
        <v/>
      </c>
      <c r="Z109" s="56" t="str">
        <f t="shared" si="6"/>
        <v/>
      </c>
      <c r="AA109" s="36" t="str">
        <f t="shared" si="7"/>
        <v/>
      </c>
      <c r="AB109" s="42" t="str">
        <f>IF(Table3[[#This Row],[Fabric Name]]="","NO","YES")</f>
        <v>NO</v>
      </c>
    </row>
    <row r="110" spans="1:28" s="43" customFormat="1" ht="23.25" hidden="1" customHeight="1" x14ac:dyDescent="0.2">
      <c r="A110" s="30">
        <v>94</v>
      </c>
      <c r="B110" s="31"/>
      <c r="C110" s="32"/>
      <c r="D110" s="44"/>
      <c r="E110" s="45"/>
      <c r="F110" s="33"/>
      <c r="G110" s="34"/>
      <c r="H110" s="34"/>
      <c r="I110" s="35"/>
      <c r="J110" s="34"/>
      <c r="K110" s="36" t="str" cm="1">
        <f t="array" ref="K11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0" s="37"/>
      <c r="M110" s="55" t="str">
        <f>IF(Table3[[#This Row],[Qty]]&gt;0,(MROUND(IF(H110="PR",((L110/2)+Table3[[#This Row],[Returns Inches]]+O110)*2,L110+Table3[[#This Row],[Returns Inches]]+O110),0.25)),"")</f>
        <v/>
      </c>
      <c r="N110" s="38"/>
      <c r="O110" s="34"/>
      <c r="P110" s="39"/>
      <c r="Q110" s="40"/>
      <c r="R110" s="35"/>
      <c r="S110" s="36" t="str">
        <f>IF(AND(Table3[[#This Row],[Pr/Pn]]="PNL",Table3[[#This Row],[Stack]]="SPLIT"),"STACK ERROR",IF(AND(Table3[[#This Row],[Qty]]&gt;0,$K$6&lt;&gt;""),IFERROR(IF($K$6="No",IF(((ROUND((N110+16)/R110,0))*R110)-N110&lt;16,((ROUND((N110+16)/R110,0))*R110)+R110,(ROUND((N110+16)/R110,0))*R110),(L110*P110)+14),""),""))</f>
        <v/>
      </c>
      <c r="T110" s="36" t="str">
        <f>IFERROR(IF(Table3[[#This Row],[Pr/Pn]]="PR",(+Table3[[#This Row],['# of Widths]]*Table3[[#This Row],[Qty]])*2,Table3[[#This Row],['# of Widths]]*Table3[[#This Row],[Qty]]),"")</f>
        <v/>
      </c>
      <c r="U110" s="36" t="str">
        <f>IF(Table3[[#This Row],[Qty]]&gt;=1,ROUND(IFERROR(IF($K$6="No",SUM((K110*S110)/36),S110/36),""),2),"")</f>
        <v/>
      </c>
      <c r="V110" s="36" t="str">
        <f>IF(Table3[[#This Row],[Qty]]&gt;=1,ROUND(IFERROR(SUM(U110*G110)*1.06,""),2),"")</f>
        <v/>
      </c>
      <c r="W110" s="41"/>
      <c r="X11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0" s="56" t="str">
        <f t="shared" si="5"/>
        <v/>
      </c>
      <c r="Z110" s="56" t="str">
        <f t="shared" si="6"/>
        <v/>
      </c>
      <c r="AA110" s="36" t="str">
        <f t="shared" si="7"/>
        <v/>
      </c>
      <c r="AB110" s="42" t="str">
        <f>IF(Table3[[#This Row],[Fabric Name]]="","NO","YES")</f>
        <v>NO</v>
      </c>
    </row>
    <row r="111" spans="1:28" s="43" customFormat="1" ht="23.25" hidden="1" customHeight="1" x14ac:dyDescent="0.2">
      <c r="A111" s="30">
        <v>95</v>
      </c>
      <c r="B111" s="31"/>
      <c r="C111" s="32"/>
      <c r="D111" s="44"/>
      <c r="E111" s="45"/>
      <c r="F111" s="33"/>
      <c r="G111" s="34"/>
      <c r="H111" s="34"/>
      <c r="I111" s="35"/>
      <c r="J111" s="34"/>
      <c r="K111" s="36" t="str" cm="1">
        <f t="array" ref="K11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1" s="37"/>
      <c r="M111" s="55" t="str">
        <f>IF(Table3[[#This Row],[Qty]]&gt;0,(MROUND(IF(H111="PR",((L111/2)+Table3[[#This Row],[Returns Inches]]+O111)*2,L111+Table3[[#This Row],[Returns Inches]]+O111),0.25)),"")</f>
        <v/>
      </c>
      <c r="N111" s="38"/>
      <c r="O111" s="34"/>
      <c r="P111" s="39"/>
      <c r="Q111" s="40"/>
      <c r="R111" s="35"/>
      <c r="S111" s="36" t="str">
        <f>IF(AND(Table3[[#This Row],[Pr/Pn]]="PNL",Table3[[#This Row],[Stack]]="SPLIT"),"STACK ERROR",IF(AND(Table3[[#This Row],[Qty]]&gt;0,$K$6&lt;&gt;""),IFERROR(IF($K$6="No",IF(((ROUND((N111+16)/R111,0))*R111)-N111&lt;16,((ROUND((N111+16)/R111,0))*R111)+R111,(ROUND((N111+16)/R111,0))*R111),(L111*P111)+14),""),""))</f>
        <v/>
      </c>
      <c r="T111" s="36" t="str">
        <f>IFERROR(IF(Table3[[#This Row],[Pr/Pn]]="PR",(+Table3[[#This Row],['# of Widths]]*Table3[[#This Row],[Qty]])*2,Table3[[#This Row],['# of Widths]]*Table3[[#This Row],[Qty]]),"")</f>
        <v/>
      </c>
      <c r="U111" s="36" t="str">
        <f>IF(Table3[[#This Row],[Qty]]&gt;=1,ROUND(IFERROR(IF($K$6="No",SUM((K111*S111)/36),S111/36),""),2),"")</f>
        <v/>
      </c>
      <c r="V111" s="36" t="str">
        <f>IF(Table3[[#This Row],[Qty]]&gt;=1,ROUND(IFERROR(SUM(U111*G111)*1.06,""),2),"")</f>
        <v/>
      </c>
      <c r="W111" s="41"/>
      <c r="X11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1" s="56" t="str">
        <f t="shared" si="5"/>
        <v/>
      </c>
      <c r="Z111" s="56" t="str">
        <f t="shared" si="6"/>
        <v/>
      </c>
      <c r="AA111" s="36" t="str">
        <f t="shared" si="7"/>
        <v/>
      </c>
      <c r="AB111" s="42" t="str">
        <f>IF(Table3[[#This Row],[Fabric Name]]="","NO","YES")</f>
        <v>NO</v>
      </c>
    </row>
    <row r="112" spans="1:28" s="43" customFormat="1" ht="23.25" hidden="1" customHeight="1" x14ac:dyDescent="0.2">
      <c r="A112" s="30">
        <v>96</v>
      </c>
      <c r="B112" s="31"/>
      <c r="C112" s="32"/>
      <c r="D112" s="44"/>
      <c r="E112" s="45"/>
      <c r="F112" s="33"/>
      <c r="G112" s="34"/>
      <c r="H112" s="34"/>
      <c r="I112" s="35"/>
      <c r="J112" s="34"/>
      <c r="K112" s="36" t="str" cm="1">
        <f t="array" ref="K11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2" s="37"/>
      <c r="M112" s="55" t="str">
        <f>IF(Table3[[#This Row],[Qty]]&gt;0,(MROUND(IF(H112="PR",((L112/2)+Table3[[#This Row],[Returns Inches]]+O112)*2,L112+Table3[[#This Row],[Returns Inches]]+O112),0.25)),"")</f>
        <v/>
      </c>
      <c r="N112" s="38"/>
      <c r="O112" s="34"/>
      <c r="P112" s="39"/>
      <c r="Q112" s="40"/>
      <c r="R112" s="35"/>
      <c r="S112" s="36" t="str">
        <f>IF(AND(Table3[[#This Row],[Pr/Pn]]="PNL",Table3[[#This Row],[Stack]]="SPLIT"),"STACK ERROR",IF(AND(Table3[[#This Row],[Qty]]&gt;0,$K$6&lt;&gt;""),IFERROR(IF($K$6="No",IF(((ROUND((N112+16)/R112,0))*R112)-N112&lt;16,((ROUND((N112+16)/R112,0))*R112)+R112,(ROUND((N112+16)/R112,0))*R112),(L112*P112)+14),""),""))</f>
        <v/>
      </c>
      <c r="T112" s="36" t="str">
        <f>IFERROR(IF(Table3[[#This Row],[Pr/Pn]]="PR",(+Table3[[#This Row],['# of Widths]]*Table3[[#This Row],[Qty]])*2,Table3[[#This Row],['# of Widths]]*Table3[[#This Row],[Qty]]),"")</f>
        <v/>
      </c>
      <c r="U112" s="36" t="str">
        <f>IF(Table3[[#This Row],[Qty]]&gt;=1,ROUND(IFERROR(IF($K$6="No",SUM((K112*S112)/36),S112/36),""),2),"")</f>
        <v/>
      </c>
      <c r="V112" s="36" t="str">
        <f>IF(Table3[[#This Row],[Qty]]&gt;=1,ROUND(IFERROR(SUM(U112*G112)*1.06,""),2),"")</f>
        <v/>
      </c>
      <c r="W112" s="41"/>
      <c r="X11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2" s="56" t="str">
        <f t="shared" si="5"/>
        <v/>
      </c>
      <c r="Z112" s="56" t="str">
        <f t="shared" si="6"/>
        <v/>
      </c>
      <c r="AA112" s="36" t="str">
        <f t="shared" si="7"/>
        <v/>
      </c>
      <c r="AB112" s="42" t="str">
        <f>IF(Table3[[#This Row],[Fabric Name]]="","NO","YES")</f>
        <v>NO</v>
      </c>
    </row>
    <row r="113" spans="1:28" s="43" customFormat="1" ht="23.25" hidden="1" customHeight="1" x14ac:dyDescent="0.2">
      <c r="A113" s="30">
        <v>97</v>
      </c>
      <c r="B113" s="31"/>
      <c r="C113" s="32"/>
      <c r="D113" s="44"/>
      <c r="E113" s="45"/>
      <c r="F113" s="33"/>
      <c r="G113" s="34"/>
      <c r="H113" s="34"/>
      <c r="I113" s="35"/>
      <c r="J113" s="34"/>
      <c r="K113" s="36" t="str" cm="1">
        <f t="array" ref="K11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3" s="37"/>
      <c r="M113" s="55" t="str">
        <f>IF(Table3[[#This Row],[Qty]]&gt;0,(MROUND(IF(H113="PR",((L113/2)+Table3[[#This Row],[Returns Inches]]+O113)*2,L113+Table3[[#This Row],[Returns Inches]]+O113),0.25)),"")</f>
        <v/>
      </c>
      <c r="N113" s="38"/>
      <c r="O113" s="34"/>
      <c r="P113" s="39"/>
      <c r="Q113" s="40"/>
      <c r="R113" s="35"/>
      <c r="S113" s="36" t="str">
        <f>IF(AND(Table3[[#This Row],[Pr/Pn]]="PNL",Table3[[#This Row],[Stack]]="SPLIT"),"STACK ERROR",IF(AND(Table3[[#This Row],[Qty]]&gt;0,$K$6&lt;&gt;""),IFERROR(IF($K$6="No",IF(((ROUND((N113+16)/R113,0))*R113)-N113&lt;16,((ROUND((N113+16)/R113,0))*R113)+R113,(ROUND((N113+16)/R113,0))*R113),(L113*P113)+14),""),""))</f>
        <v/>
      </c>
      <c r="T113" s="36" t="str">
        <f>IFERROR(IF(Table3[[#This Row],[Pr/Pn]]="PR",(+Table3[[#This Row],['# of Widths]]*Table3[[#This Row],[Qty]])*2,Table3[[#This Row],['# of Widths]]*Table3[[#This Row],[Qty]]),"")</f>
        <v/>
      </c>
      <c r="U113" s="36" t="str">
        <f>IF(Table3[[#This Row],[Qty]]&gt;=1,ROUND(IFERROR(IF($K$6="No",SUM((K113*S113)/36),S113/36),""),2),"")</f>
        <v/>
      </c>
      <c r="V113" s="36" t="str">
        <f>IF(Table3[[#This Row],[Qty]]&gt;=1,ROUND(IFERROR(SUM(U113*G113)*1.06,""),2),"")</f>
        <v/>
      </c>
      <c r="W113" s="41"/>
      <c r="X11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3" s="56" t="str">
        <f t="shared" ref="Y113:Y144" si="8">IFERROR(W113*X113,"")</f>
        <v/>
      </c>
      <c r="Z113" s="56" t="str">
        <f t="shared" si="6"/>
        <v/>
      </c>
      <c r="AA113" s="36" t="str">
        <f t="shared" si="7"/>
        <v/>
      </c>
      <c r="AB113" s="42" t="str">
        <f>IF(Table3[[#This Row],[Fabric Name]]="","NO","YES")</f>
        <v>NO</v>
      </c>
    </row>
    <row r="114" spans="1:28" s="43" customFormat="1" ht="23.25" hidden="1" customHeight="1" x14ac:dyDescent="0.2">
      <c r="A114" s="30">
        <v>98</v>
      </c>
      <c r="B114" s="31"/>
      <c r="C114" s="32"/>
      <c r="D114" s="44"/>
      <c r="E114" s="45"/>
      <c r="F114" s="33"/>
      <c r="G114" s="34"/>
      <c r="H114" s="34"/>
      <c r="I114" s="35"/>
      <c r="J114" s="34"/>
      <c r="K114" s="36" t="str" cm="1">
        <f t="array" ref="K11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4" s="37"/>
      <c r="M114" s="55" t="str">
        <f>IF(Table3[[#This Row],[Qty]]&gt;0,(MROUND(IF(H114="PR",((L114/2)+Table3[[#This Row],[Returns Inches]]+O114)*2,L114+Table3[[#This Row],[Returns Inches]]+O114),0.25)),"")</f>
        <v/>
      </c>
      <c r="N114" s="38"/>
      <c r="O114" s="34"/>
      <c r="P114" s="39"/>
      <c r="Q114" s="40"/>
      <c r="R114" s="35"/>
      <c r="S114" s="36" t="str">
        <f>IF(AND(Table3[[#This Row],[Pr/Pn]]="PNL",Table3[[#This Row],[Stack]]="SPLIT"),"STACK ERROR",IF(AND(Table3[[#This Row],[Qty]]&gt;0,$K$6&lt;&gt;""),IFERROR(IF($K$6="No",IF(((ROUND((N114+16)/R114,0))*R114)-N114&lt;16,((ROUND((N114+16)/R114,0))*R114)+R114,(ROUND((N114+16)/R114,0))*R114),(L114*P114)+14),""),""))</f>
        <v/>
      </c>
      <c r="T114" s="36" t="str">
        <f>IFERROR(IF(Table3[[#This Row],[Pr/Pn]]="PR",(+Table3[[#This Row],['# of Widths]]*Table3[[#This Row],[Qty]])*2,Table3[[#This Row],['# of Widths]]*Table3[[#This Row],[Qty]]),"")</f>
        <v/>
      </c>
      <c r="U114" s="36" t="str">
        <f>IF(Table3[[#This Row],[Qty]]&gt;=1,ROUND(IFERROR(IF($K$6="No",SUM((K114*S114)/36),S114/36),""),2),"")</f>
        <v/>
      </c>
      <c r="V114" s="36" t="str">
        <f>IF(Table3[[#This Row],[Qty]]&gt;=1,ROUND(IFERROR(SUM(U114*G114)*1.06,""),2),"")</f>
        <v/>
      </c>
      <c r="W114" s="41"/>
      <c r="X11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4" s="56" t="str">
        <f t="shared" si="8"/>
        <v/>
      </c>
      <c r="Z114" s="56" t="str">
        <f t="shared" si="6"/>
        <v/>
      </c>
      <c r="AA114" s="36" t="str">
        <f t="shared" si="7"/>
        <v/>
      </c>
      <c r="AB114" s="42" t="str">
        <f>IF(Table3[[#This Row],[Fabric Name]]="","NO","YES")</f>
        <v>NO</v>
      </c>
    </row>
    <row r="115" spans="1:28" s="43" customFormat="1" ht="23.25" hidden="1" customHeight="1" x14ac:dyDescent="0.2">
      <c r="A115" s="30">
        <v>99</v>
      </c>
      <c r="B115" s="31"/>
      <c r="C115" s="32"/>
      <c r="D115" s="44"/>
      <c r="E115" s="45"/>
      <c r="F115" s="33"/>
      <c r="G115" s="34"/>
      <c r="H115" s="34"/>
      <c r="I115" s="35"/>
      <c r="J115" s="34"/>
      <c r="K115" s="36" t="str" cm="1">
        <f t="array" ref="K11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5" s="37"/>
      <c r="M115" s="55" t="str">
        <f>IF(Table3[[#This Row],[Qty]]&gt;0,(MROUND(IF(H115="PR",((L115/2)+Table3[[#This Row],[Returns Inches]]+O115)*2,L115+Table3[[#This Row],[Returns Inches]]+O115),0.25)),"")</f>
        <v/>
      </c>
      <c r="N115" s="38"/>
      <c r="O115" s="34"/>
      <c r="P115" s="39"/>
      <c r="Q115" s="40"/>
      <c r="R115" s="35"/>
      <c r="S115" s="36" t="str">
        <f>IF(AND(Table3[[#This Row],[Pr/Pn]]="PNL",Table3[[#This Row],[Stack]]="SPLIT"),"STACK ERROR",IF(AND(Table3[[#This Row],[Qty]]&gt;0,$K$6&lt;&gt;""),IFERROR(IF($K$6="No",IF(((ROUND((N115+16)/R115,0))*R115)-N115&lt;16,((ROUND((N115+16)/R115,0))*R115)+R115,(ROUND((N115+16)/R115,0))*R115),(L115*P115)+14),""),""))</f>
        <v/>
      </c>
      <c r="T115" s="36" t="str">
        <f>IFERROR(IF(Table3[[#This Row],[Pr/Pn]]="PR",(+Table3[[#This Row],['# of Widths]]*Table3[[#This Row],[Qty]])*2,Table3[[#This Row],['# of Widths]]*Table3[[#This Row],[Qty]]),"")</f>
        <v/>
      </c>
      <c r="U115" s="36" t="str">
        <f>IF(Table3[[#This Row],[Qty]]&gt;=1,ROUND(IFERROR(IF($K$6="No",SUM((K115*S115)/36),S115/36),""),2),"")</f>
        <v/>
      </c>
      <c r="V115" s="36" t="str">
        <f>IF(Table3[[#This Row],[Qty]]&gt;=1,ROUND(IFERROR(SUM(U115*G115)*1.06,""),2),"")</f>
        <v/>
      </c>
      <c r="W115" s="41"/>
      <c r="X11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5" s="56" t="str">
        <f t="shared" si="8"/>
        <v/>
      </c>
      <c r="Z115" s="56" t="str">
        <f t="shared" si="6"/>
        <v/>
      </c>
      <c r="AA115" s="36" t="str">
        <f t="shared" si="7"/>
        <v/>
      </c>
      <c r="AB115" s="42" t="str">
        <f>IF(Table3[[#This Row],[Fabric Name]]="","NO","YES")</f>
        <v>NO</v>
      </c>
    </row>
    <row r="116" spans="1:28" s="43" customFormat="1" ht="23.25" hidden="1" customHeight="1" x14ac:dyDescent="0.2">
      <c r="A116" s="30">
        <v>100</v>
      </c>
      <c r="B116" s="31"/>
      <c r="C116" s="32"/>
      <c r="D116" s="44"/>
      <c r="E116" s="45"/>
      <c r="F116" s="33"/>
      <c r="G116" s="34"/>
      <c r="H116" s="34"/>
      <c r="I116" s="35"/>
      <c r="J116" s="34"/>
      <c r="K116" s="36" t="str" cm="1">
        <f t="array" ref="K11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6" s="37"/>
      <c r="M116" s="55" t="str">
        <f>IF(Table3[[#This Row],[Qty]]&gt;0,(MROUND(IF(H116="PR",((L116/2)+Table3[[#This Row],[Returns Inches]]+O116)*2,L116+Table3[[#This Row],[Returns Inches]]+O116),0.25)),"")</f>
        <v/>
      </c>
      <c r="N116" s="38"/>
      <c r="O116" s="34"/>
      <c r="P116" s="39"/>
      <c r="Q116" s="40"/>
      <c r="R116" s="35"/>
      <c r="S116" s="36" t="str">
        <f>IF(AND(Table3[[#This Row],[Pr/Pn]]="PNL",Table3[[#This Row],[Stack]]="SPLIT"),"STACK ERROR",IF(AND(Table3[[#This Row],[Qty]]&gt;0,$K$6&lt;&gt;""),IFERROR(IF($K$6="No",IF(((ROUND((N116+16)/R116,0))*R116)-N116&lt;16,((ROUND((N116+16)/R116,0))*R116)+R116,(ROUND((N116+16)/R116,0))*R116),(L116*P116)+14),""),""))</f>
        <v/>
      </c>
      <c r="T116" s="36" t="str">
        <f>IFERROR(IF(Table3[[#This Row],[Pr/Pn]]="PR",(+Table3[[#This Row],['# of Widths]]*Table3[[#This Row],[Qty]])*2,Table3[[#This Row],['# of Widths]]*Table3[[#This Row],[Qty]]),"")</f>
        <v/>
      </c>
      <c r="U116" s="36" t="str">
        <f>IF(Table3[[#This Row],[Qty]]&gt;=1,ROUND(IFERROR(IF($K$6="No",SUM((K116*S116)/36),S116/36),""),2),"")</f>
        <v/>
      </c>
      <c r="V116" s="36" t="str">
        <f>IF(Table3[[#This Row],[Qty]]&gt;=1,ROUND(IFERROR(SUM(U116*G116)*1.06,""),2),"")</f>
        <v/>
      </c>
      <c r="W116" s="41"/>
      <c r="X11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6" s="56" t="str">
        <f t="shared" si="8"/>
        <v/>
      </c>
      <c r="Z116" s="56" t="str">
        <f t="shared" si="6"/>
        <v/>
      </c>
      <c r="AA116" s="36" t="str">
        <f t="shared" si="7"/>
        <v/>
      </c>
      <c r="AB116" s="42" t="str">
        <f>IF(Table3[[#This Row],[Fabric Name]]="","NO","YES")</f>
        <v>NO</v>
      </c>
    </row>
    <row r="117" spans="1:28" s="43" customFormat="1" ht="23.25" hidden="1" customHeight="1" x14ac:dyDescent="0.2">
      <c r="A117" s="30">
        <v>101</v>
      </c>
      <c r="B117" s="31"/>
      <c r="C117" s="32"/>
      <c r="D117" s="44"/>
      <c r="E117" s="45"/>
      <c r="F117" s="33"/>
      <c r="G117" s="34"/>
      <c r="H117" s="34"/>
      <c r="I117" s="35"/>
      <c r="J117" s="34"/>
      <c r="K117" s="36" t="str" cm="1">
        <f t="array" ref="K11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7" s="37"/>
      <c r="M117" s="55" t="str">
        <f>IF(Table3[[#This Row],[Qty]]&gt;0,(MROUND(IF(H117="PR",((L117/2)+Table3[[#This Row],[Returns Inches]]+O117)*2,L117+Table3[[#This Row],[Returns Inches]]+O117),0.25)),"")</f>
        <v/>
      </c>
      <c r="N117" s="38"/>
      <c r="O117" s="34"/>
      <c r="P117" s="39"/>
      <c r="Q117" s="40"/>
      <c r="R117" s="35"/>
      <c r="S117" s="36" t="str">
        <f>IF(AND(Table3[[#This Row],[Pr/Pn]]="PNL",Table3[[#This Row],[Stack]]="SPLIT"),"STACK ERROR",IF(AND(Table3[[#This Row],[Qty]]&gt;0,$K$6&lt;&gt;""),IFERROR(IF($K$6="No",IF(((ROUND((N117+16)/R117,0))*R117)-N117&lt;16,((ROUND((N117+16)/R117,0))*R117)+R117,(ROUND((N117+16)/R117,0))*R117),(L117*P117)+14),""),""))</f>
        <v/>
      </c>
      <c r="T117" s="36" t="str">
        <f>IFERROR(IF(Table3[[#This Row],[Pr/Pn]]="PR",(+Table3[[#This Row],['# of Widths]]*Table3[[#This Row],[Qty]])*2,Table3[[#This Row],['# of Widths]]*Table3[[#This Row],[Qty]]),"")</f>
        <v/>
      </c>
      <c r="U117" s="36" t="str">
        <f>IF(Table3[[#This Row],[Qty]]&gt;=1,ROUND(IFERROR(IF($K$6="No",SUM((K117*S117)/36),S117/36),""),2),"")</f>
        <v/>
      </c>
      <c r="V117" s="36" t="str">
        <f>IF(Table3[[#This Row],[Qty]]&gt;=1,ROUND(IFERROR(SUM(U117*G117)*1.06,""),2),"")</f>
        <v/>
      </c>
      <c r="W117" s="41"/>
      <c r="X11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7" s="56" t="str">
        <f t="shared" si="8"/>
        <v/>
      </c>
      <c r="Z117" s="56" t="str">
        <f t="shared" si="6"/>
        <v/>
      </c>
      <c r="AA117" s="36" t="str">
        <f t="shared" si="7"/>
        <v/>
      </c>
      <c r="AB117" s="42" t="str">
        <f>IF(Table3[[#This Row],[Fabric Name]]="","NO","YES")</f>
        <v>NO</v>
      </c>
    </row>
    <row r="118" spans="1:28" s="43" customFormat="1" ht="23.25" hidden="1" customHeight="1" x14ac:dyDescent="0.2">
      <c r="A118" s="30">
        <v>102</v>
      </c>
      <c r="B118" s="31"/>
      <c r="C118" s="32"/>
      <c r="D118" s="44"/>
      <c r="E118" s="45"/>
      <c r="F118" s="33"/>
      <c r="G118" s="34"/>
      <c r="H118" s="34"/>
      <c r="I118" s="35"/>
      <c r="J118" s="34"/>
      <c r="K118" s="36" t="str" cm="1">
        <f t="array" ref="K11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8" s="37"/>
      <c r="M118" s="55" t="str">
        <f>IF(Table3[[#This Row],[Qty]]&gt;0,(MROUND(IF(H118="PR",((L118/2)+Table3[[#This Row],[Returns Inches]]+O118)*2,L118+Table3[[#This Row],[Returns Inches]]+O118),0.25)),"")</f>
        <v/>
      </c>
      <c r="N118" s="38"/>
      <c r="O118" s="34"/>
      <c r="P118" s="39"/>
      <c r="Q118" s="40"/>
      <c r="R118" s="35"/>
      <c r="S118" s="36" t="str">
        <f>IF(AND(Table3[[#This Row],[Pr/Pn]]="PNL",Table3[[#This Row],[Stack]]="SPLIT"),"STACK ERROR",IF(AND(Table3[[#This Row],[Qty]]&gt;0,$K$6&lt;&gt;""),IFERROR(IF($K$6="No",IF(((ROUND((N118+16)/R118,0))*R118)-N118&lt;16,((ROUND((N118+16)/R118,0))*R118)+R118,(ROUND((N118+16)/R118,0))*R118),(L118*P118)+14),""),""))</f>
        <v/>
      </c>
      <c r="T118" s="36" t="str">
        <f>IFERROR(IF(Table3[[#This Row],[Pr/Pn]]="PR",(+Table3[[#This Row],['# of Widths]]*Table3[[#This Row],[Qty]])*2,Table3[[#This Row],['# of Widths]]*Table3[[#This Row],[Qty]]),"")</f>
        <v/>
      </c>
      <c r="U118" s="36" t="str">
        <f>IF(Table3[[#This Row],[Qty]]&gt;=1,ROUND(IFERROR(IF($K$6="No",SUM((K118*S118)/36),S118/36),""),2),"")</f>
        <v/>
      </c>
      <c r="V118" s="36" t="str">
        <f>IF(Table3[[#This Row],[Qty]]&gt;=1,ROUND(IFERROR(SUM(U118*G118)*1.06,""),2),"")</f>
        <v/>
      </c>
      <c r="W118" s="41"/>
      <c r="X11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8" s="56" t="str">
        <f t="shared" si="8"/>
        <v/>
      </c>
      <c r="Z118" s="56" t="str">
        <f t="shared" si="6"/>
        <v/>
      </c>
      <c r="AA118" s="36" t="str">
        <f t="shared" si="7"/>
        <v/>
      </c>
      <c r="AB118" s="42" t="str">
        <f>IF(Table3[[#This Row],[Fabric Name]]="","NO","YES")</f>
        <v>NO</v>
      </c>
    </row>
    <row r="119" spans="1:28" s="43" customFormat="1" ht="23.25" hidden="1" customHeight="1" x14ac:dyDescent="0.2">
      <c r="A119" s="30">
        <v>103</v>
      </c>
      <c r="B119" s="31"/>
      <c r="C119" s="32"/>
      <c r="D119" s="44"/>
      <c r="E119" s="45"/>
      <c r="F119" s="33"/>
      <c r="G119" s="34"/>
      <c r="H119" s="34"/>
      <c r="I119" s="35"/>
      <c r="J119" s="34"/>
      <c r="K119" s="36" t="str" cm="1">
        <f t="array" ref="K11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19" s="37"/>
      <c r="M119" s="55" t="str">
        <f>IF(Table3[[#This Row],[Qty]]&gt;0,(MROUND(IF(H119="PR",((L119/2)+Table3[[#This Row],[Returns Inches]]+O119)*2,L119+Table3[[#This Row],[Returns Inches]]+O119),0.25)),"")</f>
        <v/>
      </c>
      <c r="N119" s="38"/>
      <c r="O119" s="34"/>
      <c r="P119" s="39"/>
      <c r="Q119" s="40"/>
      <c r="R119" s="35"/>
      <c r="S119" s="36" t="str">
        <f>IF(AND(Table3[[#This Row],[Pr/Pn]]="PNL",Table3[[#This Row],[Stack]]="SPLIT"),"STACK ERROR",IF(AND(Table3[[#This Row],[Qty]]&gt;0,$K$6&lt;&gt;""),IFERROR(IF($K$6="No",IF(((ROUND((N119+16)/R119,0))*R119)-N119&lt;16,((ROUND((N119+16)/R119,0))*R119)+R119,(ROUND((N119+16)/R119,0))*R119),(L119*P119)+14),""),""))</f>
        <v/>
      </c>
      <c r="T119" s="36" t="str">
        <f>IFERROR(IF(Table3[[#This Row],[Pr/Pn]]="PR",(+Table3[[#This Row],['# of Widths]]*Table3[[#This Row],[Qty]])*2,Table3[[#This Row],['# of Widths]]*Table3[[#This Row],[Qty]]),"")</f>
        <v/>
      </c>
      <c r="U119" s="36" t="str">
        <f>IF(Table3[[#This Row],[Qty]]&gt;=1,ROUND(IFERROR(IF($K$6="No",SUM((K119*S119)/36),S119/36),""),2),"")</f>
        <v/>
      </c>
      <c r="V119" s="36" t="str">
        <f>IF(Table3[[#This Row],[Qty]]&gt;=1,ROUND(IFERROR(SUM(U119*G119)*1.06,""),2),"")</f>
        <v/>
      </c>
      <c r="W119" s="41"/>
      <c r="X11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19" s="56" t="str">
        <f t="shared" si="8"/>
        <v/>
      </c>
      <c r="Z119" s="56" t="str">
        <f t="shared" si="6"/>
        <v/>
      </c>
      <c r="AA119" s="36" t="str">
        <f t="shared" si="7"/>
        <v/>
      </c>
      <c r="AB119" s="42" t="str">
        <f>IF(Table3[[#This Row],[Fabric Name]]="","NO","YES")</f>
        <v>NO</v>
      </c>
    </row>
    <row r="120" spans="1:28" s="43" customFormat="1" ht="23.25" hidden="1" customHeight="1" x14ac:dyDescent="0.2">
      <c r="A120" s="30">
        <v>104</v>
      </c>
      <c r="B120" s="31"/>
      <c r="C120" s="32"/>
      <c r="D120" s="44"/>
      <c r="E120" s="45"/>
      <c r="F120" s="33"/>
      <c r="G120" s="34"/>
      <c r="H120" s="34"/>
      <c r="I120" s="35"/>
      <c r="J120" s="34"/>
      <c r="K120" s="36" t="str" cm="1">
        <f t="array" ref="K12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0" s="37"/>
      <c r="M120" s="55" t="str">
        <f>IF(Table3[[#This Row],[Qty]]&gt;0,(MROUND(IF(H120="PR",((L120/2)+Table3[[#This Row],[Returns Inches]]+O120)*2,L120+Table3[[#This Row],[Returns Inches]]+O120),0.25)),"")</f>
        <v/>
      </c>
      <c r="N120" s="38"/>
      <c r="O120" s="34"/>
      <c r="P120" s="39"/>
      <c r="Q120" s="40"/>
      <c r="R120" s="35"/>
      <c r="S120" s="36" t="str">
        <f>IF(AND(Table3[[#This Row],[Pr/Pn]]="PNL",Table3[[#This Row],[Stack]]="SPLIT"),"STACK ERROR",IF(AND(Table3[[#This Row],[Qty]]&gt;0,$K$6&lt;&gt;""),IFERROR(IF($K$6="No",IF(((ROUND((N120+16)/R120,0))*R120)-N120&lt;16,((ROUND((N120+16)/R120,0))*R120)+R120,(ROUND((N120+16)/R120,0))*R120),(L120*P120)+14),""),""))</f>
        <v/>
      </c>
      <c r="T120" s="36" t="str">
        <f>IFERROR(IF(Table3[[#This Row],[Pr/Pn]]="PR",(+Table3[[#This Row],['# of Widths]]*Table3[[#This Row],[Qty]])*2,Table3[[#This Row],['# of Widths]]*Table3[[#This Row],[Qty]]),"")</f>
        <v/>
      </c>
      <c r="U120" s="36" t="str">
        <f>IF(Table3[[#This Row],[Qty]]&gt;=1,ROUND(IFERROR(IF($K$6="No",SUM((K120*S120)/36),S120/36),""),2),"")</f>
        <v/>
      </c>
      <c r="V120" s="36" t="str">
        <f>IF(Table3[[#This Row],[Qty]]&gt;=1,ROUND(IFERROR(SUM(U120*G120)*1.06,""),2),"")</f>
        <v/>
      </c>
      <c r="W120" s="41"/>
      <c r="X12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0" s="56" t="str">
        <f t="shared" si="8"/>
        <v/>
      </c>
      <c r="Z120" s="56" t="str">
        <f t="shared" si="6"/>
        <v/>
      </c>
      <c r="AA120" s="36" t="str">
        <f t="shared" si="7"/>
        <v/>
      </c>
      <c r="AB120" s="42" t="str">
        <f>IF(Table3[[#This Row],[Fabric Name]]="","NO","YES")</f>
        <v>NO</v>
      </c>
    </row>
    <row r="121" spans="1:28" s="43" customFormat="1" ht="23.25" hidden="1" customHeight="1" x14ac:dyDescent="0.2">
      <c r="A121" s="30">
        <v>105</v>
      </c>
      <c r="B121" s="31"/>
      <c r="C121" s="32"/>
      <c r="D121" s="44"/>
      <c r="E121" s="45"/>
      <c r="F121" s="33"/>
      <c r="G121" s="34"/>
      <c r="H121" s="34"/>
      <c r="I121" s="35"/>
      <c r="J121" s="34"/>
      <c r="K121" s="36" t="str" cm="1">
        <f t="array" ref="K12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1" s="37"/>
      <c r="M121" s="55" t="str">
        <f>IF(Table3[[#This Row],[Qty]]&gt;0,(MROUND(IF(H121="PR",((L121/2)+Table3[[#This Row],[Returns Inches]]+O121)*2,L121+Table3[[#This Row],[Returns Inches]]+O121),0.25)),"")</f>
        <v/>
      </c>
      <c r="N121" s="38"/>
      <c r="O121" s="34"/>
      <c r="P121" s="39"/>
      <c r="Q121" s="40"/>
      <c r="R121" s="35"/>
      <c r="S121" s="36" t="str">
        <f>IF(AND(Table3[[#This Row],[Pr/Pn]]="PNL",Table3[[#This Row],[Stack]]="SPLIT"),"STACK ERROR",IF(AND(Table3[[#This Row],[Qty]]&gt;0,$K$6&lt;&gt;""),IFERROR(IF($K$6="No",IF(((ROUND((N121+16)/R121,0))*R121)-N121&lt;16,((ROUND((N121+16)/R121,0))*R121)+R121,(ROUND((N121+16)/R121,0))*R121),(L121*P121)+14),""),""))</f>
        <v/>
      </c>
      <c r="T121" s="36" t="str">
        <f>IFERROR(IF(Table3[[#This Row],[Pr/Pn]]="PR",(+Table3[[#This Row],['# of Widths]]*Table3[[#This Row],[Qty]])*2,Table3[[#This Row],['# of Widths]]*Table3[[#This Row],[Qty]]),"")</f>
        <v/>
      </c>
      <c r="U121" s="36" t="str">
        <f>IF(Table3[[#This Row],[Qty]]&gt;=1,ROUND(IFERROR(IF($K$6="No",SUM((K121*S121)/36),S121/36),""),2),"")</f>
        <v/>
      </c>
      <c r="V121" s="36" t="str">
        <f>IF(Table3[[#This Row],[Qty]]&gt;=1,ROUND(IFERROR(SUM(U121*G121)*1.06,""),2),"")</f>
        <v/>
      </c>
      <c r="W121" s="41"/>
      <c r="X12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1" s="56" t="str">
        <f t="shared" si="8"/>
        <v/>
      </c>
      <c r="Z121" s="56" t="str">
        <f t="shared" si="6"/>
        <v/>
      </c>
      <c r="AA121" s="36" t="str">
        <f t="shared" si="7"/>
        <v/>
      </c>
      <c r="AB121" s="42" t="str">
        <f>IF(Table3[[#This Row],[Fabric Name]]="","NO","YES")</f>
        <v>NO</v>
      </c>
    </row>
    <row r="122" spans="1:28" s="43" customFormat="1" ht="23.25" hidden="1" customHeight="1" x14ac:dyDescent="0.2">
      <c r="A122" s="30">
        <v>106</v>
      </c>
      <c r="B122" s="31"/>
      <c r="C122" s="32"/>
      <c r="D122" s="44"/>
      <c r="E122" s="45"/>
      <c r="F122" s="33"/>
      <c r="G122" s="34"/>
      <c r="H122" s="34"/>
      <c r="I122" s="35"/>
      <c r="J122" s="34"/>
      <c r="K122" s="36" t="str" cm="1">
        <f t="array" ref="K12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2" s="37"/>
      <c r="M122" s="55" t="str">
        <f>IF(Table3[[#This Row],[Qty]]&gt;0,(MROUND(IF(H122="PR",((L122/2)+Table3[[#This Row],[Returns Inches]]+O122)*2,L122+Table3[[#This Row],[Returns Inches]]+O122),0.25)),"")</f>
        <v/>
      </c>
      <c r="N122" s="38"/>
      <c r="O122" s="34"/>
      <c r="P122" s="39"/>
      <c r="Q122" s="40"/>
      <c r="R122" s="35"/>
      <c r="S122" s="36" t="str">
        <f>IF(AND(Table3[[#This Row],[Pr/Pn]]="PNL",Table3[[#This Row],[Stack]]="SPLIT"),"STACK ERROR",IF(AND(Table3[[#This Row],[Qty]]&gt;0,$K$6&lt;&gt;""),IFERROR(IF($K$6="No",IF(((ROUND((N122+16)/R122,0))*R122)-N122&lt;16,((ROUND((N122+16)/R122,0))*R122)+R122,(ROUND((N122+16)/R122,0))*R122),(L122*P122)+14),""),""))</f>
        <v/>
      </c>
      <c r="T122" s="36" t="str">
        <f>IFERROR(IF(Table3[[#This Row],[Pr/Pn]]="PR",(+Table3[[#This Row],['# of Widths]]*Table3[[#This Row],[Qty]])*2,Table3[[#This Row],['# of Widths]]*Table3[[#This Row],[Qty]]),"")</f>
        <v/>
      </c>
      <c r="U122" s="36" t="str">
        <f>IF(Table3[[#This Row],[Qty]]&gt;=1,ROUND(IFERROR(IF($K$6="No",SUM((K122*S122)/36),S122/36),""),2),"")</f>
        <v/>
      </c>
      <c r="V122" s="36" t="str">
        <f>IF(Table3[[#This Row],[Qty]]&gt;=1,ROUND(IFERROR(SUM(U122*G122)*1.06,""),2),"")</f>
        <v/>
      </c>
      <c r="W122" s="41"/>
      <c r="X12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2" s="56" t="str">
        <f t="shared" si="8"/>
        <v/>
      </c>
      <c r="Z122" s="56" t="str">
        <f t="shared" si="6"/>
        <v/>
      </c>
      <c r="AA122" s="36" t="str">
        <f t="shared" si="7"/>
        <v/>
      </c>
      <c r="AB122" s="42" t="str">
        <f>IF(Table3[[#This Row],[Fabric Name]]="","NO","YES")</f>
        <v>NO</v>
      </c>
    </row>
    <row r="123" spans="1:28" s="43" customFormat="1" ht="23.25" hidden="1" customHeight="1" x14ac:dyDescent="0.2">
      <c r="A123" s="30">
        <v>107</v>
      </c>
      <c r="B123" s="31"/>
      <c r="C123" s="32"/>
      <c r="D123" s="44"/>
      <c r="E123" s="45"/>
      <c r="F123" s="33"/>
      <c r="G123" s="34"/>
      <c r="H123" s="34"/>
      <c r="I123" s="35"/>
      <c r="J123" s="34"/>
      <c r="K123" s="36" t="str" cm="1">
        <f t="array" ref="K12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3" s="37"/>
      <c r="M123" s="55" t="str">
        <f>IF(Table3[[#This Row],[Qty]]&gt;0,(MROUND(IF(H123="PR",((L123/2)+Table3[[#This Row],[Returns Inches]]+O123)*2,L123+Table3[[#This Row],[Returns Inches]]+O123),0.25)),"")</f>
        <v/>
      </c>
      <c r="N123" s="38"/>
      <c r="O123" s="34"/>
      <c r="P123" s="39"/>
      <c r="Q123" s="40"/>
      <c r="R123" s="35"/>
      <c r="S123" s="36" t="str">
        <f>IF(AND(Table3[[#This Row],[Pr/Pn]]="PNL",Table3[[#This Row],[Stack]]="SPLIT"),"STACK ERROR",IF(AND(Table3[[#This Row],[Qty]]&gt;0,$K$6&lt;&gt;""),IFERROR(IF($K$6="No",IF(((ROUND((N123+16)/R123,0))*R123)-N123&lt;16,((ROUND((N123+16)/R123,0))*R123)+R123,(ROUND((N123+16)/R123,0))*R123),(L123*P123)+14),""),""))</f>
        <v/>
      </c>
      <c r="T123" s="36" t="str">
        <f>IFERROR(IF(Table3[[#This Row],[Pr/Pn]]="PR",(+Table3[[#This Row],['# of Widths]]*Table3[[#This Row],[Qty]])*2,Table3[[#This Row],['# of Widths]]*Table3[[#This Row],[Qty]]),"")</f>
        <v/>
      </c>
      <c r="U123" s="36" t="str">
        <f>IF(Table3[[#This Row],[Qty]]&gt;=1,ROUND(IFERROR(IF($K$6="No",SUM((K123*S123)/36),S123/36),""),2),"")</f>
        <v/>
      </c>
      <c r="V123" s="36" t="str">
        <f>IF(Table3[[#This Row],[Qty]]&gt;=1,ROUND(IFERROR(SUM(U123*G123)*1.06,""),2),"")</f>
        <v/>
      </c>
      <c r="W123" s="41"/>
      <c r="X12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3" s="56" t="str">
        <f t="shared" si="8"/>
        <v/>
      </c>
      <c r="Z123" s="56" t="str">
        <f t="shared" si="6"/>
        <v/>
      </c>
      <c r="AA123" s="36" t="str">
        <f t="shared" si="7"/>
        <v/>
      </c>
      <c r="AB123" s="42" t="str">
        <f>IF(Table3[[#This Row],[Fabric Name]]="","NO","YES")</f>
        <v>NO</v>
      </c>
    </row>
    <row r="124" spans="1:28" s="43" customFormat="1" ht="23.25" hidden="1" customHeight="1" x14ac:dyDescent="0.2">
      <c r="A124" s="30">
        <v>108</v>
      </c>
      <c r="B124" s="31"/>
      <c r="C124" s="32"/>
      <c r="D124" s="44"/>
      <c r="E124" s="45"/>
      <c r="F124" s="33"/>
      <c r="G124" s="34"/>
      <c r="H124" s="34"/>
      <c r="I124" s="35"/>
      <c r="J124" s="34"/>
      <c r="K124" s="36" t="str" cm="1">
        <f t="array" ref="K12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4" s="37"/>
      <c r="M124" s="55" t="str">
        <f>IF(Table3[[#This Row],[Qty]]&gt;0,(MROUND(IF(H124="PR",((L124/2)+Table3[[#This Row],[Returns Inches]]+O124)*2,L124+Table3[[#This Row],[Returns Inches]]+O124),0.25)),"")</f>
        <v/>
      </c>
      <c r="N124" s="38"/>
      <c r="O124" s="34"/>
      <c r="P124" s="39"/>
      <c r="Q124" s="40"/>
      <c r="R124" s="35"/>
      <c r="S124" s="36" t="str">
        <f>IF(AND(Table3[[#This Row],[Pr/Pn]]="PNL",Table3[[#This Row],[Stack]]="SPLIT"),"STACK ERROR",IF(AND(Table3[[#This Row],[Qty]]&gt;0,$K$6&lt;&gt;""),IFERROR(IF($K$6="No",IF(((ROUND((N124+16)/R124,0))*R124)-N124&lt;16,((ROUND((N124+16)/R124,0))*R124)+R124,(ROUND((N124+16)/R124,0))*R124),(L124*P124)+14),""),""))</f>
        <v/>
      </c>
      <c r="T124" s="36" t="str">
        <f>IFERROR(IF(Table3[[#This Row],[Pr/Pn]]="PR",(+Table3[[#This Row],['# of Widths]]*Table3[[#This Row],[Qty]])*2,Table3[[#This Row],['# of Widths]]*Table3[[#This Row],[Qty]]),"")</f>
        <v/>
      </c>
      <c r="U124" s="36" t="str">
        <f>IF(Table3[[#This Row],[Qty]]&gt;=1,ROUND(IFERROR(IF($K$6="No",SUM((K124*S124)/36),S124/36),""),2),"")</f>
        <v/>
      </c>
      <c r="V124" s="36" t="str">
        <f>IF(Table3[[#This Row],[Qty]]&gt;=1,ROUND(IFERROR(SUM(U124*G124)*1.06,""),2),"")</f>
        <v/>
      </c>
      <c r="W124" s="41"/>
      <c r="X12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4" s="56" t="str">
        <f t="shared" si="8"/>
        <v/>
      </c>
      <c r="Z124" s="56" t="str">
        <f t="shared" si="6"/>
        <v/>
      </c>
      <c r="AA124" s="36" t="str">
        <f t="shared" si="7"/>
        <v/>
      </c>
      <c r="AB124" s="42" t="str">
        <f>IF(Table3[[#This Row],[Fabric Name]]="","NO","YES")</f>
        <v>NO</v>
      </c>
    </row>
    <row r="125" spans="1:28" s="43" customFormat="1" ht="23.25" hidden="1" customHeight="1" x14ac:dyDescent="0.2">
      <c r="A125" s="30">
        <v>109</v>
      </c>
      <c r="B125" s="31"/>
      <c r="C125" s="32"/>
      <c r="D125" s="44"/>
      <c r="E125" s="45"/>
      <c r="F125" s="33"/>
      <c r="G125" s="34"/>
      <c r="H125" s="34"/>
      <c r="I125" s="35"/>
      <c r="J125" s="34"/>
      <c r="K125" s="36" t="str" cm="1">
        <f t="array" ref="K12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5" s="37"/>
      <c r="M125" s="55" t="str">
        <f>IF(Table3[[#This Row],[Qty]]&gt;0,(MROUND(IF(H125="PR",((L125/2)+Table3[[#This Row],[Returns Inches]]+O125)*2,L125+Table3[[#This Row],[Returns Inches]]+O125),0.25)),"")</f>
        <v/>
      </c>
      <c r="N125" s="38"/>
      <c r="O125" s="34"/>
      <c r="P125" s="39"/>
      <c r="Q125" s="40"/>
      <c r="R125" s="35"/>
      <c r="S125" s="36" t="str">
        <f>IF(AND(Table3[[#This Row],[Pr/Pn]]="PNL",Table3[[#This Row],[Stack]]="SPLIT"),"STACK ERROR",IF(AND(Table3[[#This Row],[Qty]]&gt;0,$K$6&lt;&gt;""),IFERROR(IF($K$6="No",IF(((ROUND((N125+16)/R125,0))*R125)-N125&lt;16,((ROUND((N125+16)/R125,0))*R125)+R125,(ROUND((N125+16)/R125,0))*R125),(L125*P125)+14),""),""))</f>
        <v/>
      </c>
      <c r="T125" s="36" t="str">
        <f>IFERROR(IF(Table3[[#This Row],[Pr/Pn]]="PR",(+Table3[[#This Row],['# of Widths]]*Table3[[#This Row],[Qty]])*2,Table3[[#This Row],['# of Widths]]*Table3[[#This Row],[Qty]]),"")</f>
        <v/>
      </c>
      <c r="U125" s="36" t="str">
        <f>IF(Table3[[#This Row],[Qty]]&gt;=1,ROUND(IFERROR(IF($K$6="No",SUM((K125*S125)/36),S125/36),""),2),"")</f>
        <v/>
      </c>
      <c r="V125" s="36" t="str">
        <f>IF(Table3[[#This Row],[Qty]]&gt;=1,ROUND(IFERROR(SUM(U125*G125)*1.06,""),2),"")</f>
        <v/>
      </c>
      <c r="W125" s="41"/>
      <c r="X12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5" s="56" t="str">
        <f t="shared" si="8"/>
        <v/>
      </c>
      <c r="Z125" s="56" t="str">
        <f t="shared" si="6"/>
        <v/>
      </c>
      <c r="AA125" s="36" t="str">
        <f t="shared" si="7"/>
        <v/>
      </c>
      <c r="AB125" s="42" t="str">
        <f>IF(Table3[[#This Row],[Fabric Name]]="","NO","YES")</f>
        <v>NO</v>
      </c>
    </row>
    <row r="126" spans="1:28" s="43" customFormat="1" ht="23.25" hidden="1" customHeight="1" x14ac:dyDescent="0.2">
      <c r="A126" s="30">
        <v>110</v>
      </c>
      <c r="B126" s="31"/>
      <c r="C126" s="32"/>
      <c r="D126" s="44"/>
      <c r="E126" s="45"/>
      <c r="F126" s="33"/>
      <c r="G126" s="34"/>
      <c r="H126" s="34"/>
      <c r="I126" s="35"/>
      <c r="J126" s="34"/>
      <c r="K126" s="36" t="str" cm="1">
        <f t="array" ref="K12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6" s="37"/>
      <c r="M126" s="55" t="str">
        <f>IF(Table3[[#This Row],[Qty]]&gt;0,(MROUND(IF(H126="PR",((L126/2)+Table3[[#This Row],[Returns Inches]]+O126)*2,L126+Table3[[#This Row],[Returns Inches]]+O126),0.25)),"")</f>
        <v/>
      </c>
      <c r="N126" s="38"/>
      <c r="O126" s="34"/>
      <c r="P126" s="39"/>
      <c r="Q126" s="40"/>
      <c r="R126" s="35"/>
      <c r="S126" s="36" t="str">
        <f>IF(AND(Table3[[#This Row],[Pr/Pn]]="PNL",Table3[[#This Row],[Stack]]="SPLIT"),"STACK ERROR",IF(AND(Table3[[#This Row],[Qty]]&gt;0,$K$6&lt;&gt;""),IFERROR(IF($K$6="No",IF(((ROUND((N126+16)/R126,0))*R126)-N126&lt;16,((ROUND((N126+16)/R126,0))*R126)+R126,(ROUND((N126+16)/R126,0))*R126),(L126*P126)+14),""),""))</f>
        <v/>
      </c>
      <c r="T126" s="36" t="str">
        <f>IFERROR(IF(Table3[[#This Row],[Pr/Pn]]="PR",(+Table3[[#This Row],['# of Widths]]*Table3[[#This Row],[Qty]])*2,Table3[[#This Row],['# of Widths]]*Table3[[#This Row],[Qty]]),"")</f>
        <v/>
      </c>
      <c r="U126" s="36" t="str">
        <f>IF(Table3[[#This Row],[Qty]]&gt;=1,ROUND(IFERROR(IF($K$6="No",SUM((K126*S126)/36),S126/36),""),2),"")</f>
        <v/>
      </c>
      <c r="V126" s="36" t="str">
        <f>IF(Table3[[#This Row],[Qty]]&gt;=1,ROUND(IFERROR(SUM(U126*G126)*1.06,""),2),"")</f>
        <v/>
      </c>
      <c r="W126" s="41"/>
      <c r="X12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6" s="56" t="str">
        <f t="shared" si="8"/>
        <v/>
      </c>
      <c r="Z126" s="56" t="str">
        <f t="shared" si="6"/>
        <v/>
      </c>
      <c r="AA126" s="36" t="str">
        <f t="shared" si="7"/>
        <v/>
      </c>
      <c r="AB126" s="42" t="str">
        <f>IF(Table3[[#This Row],[Fabric Name]]="","NO","YES")</f>
        <v>NO</v>
      </c>
    </row>
    <row r="127" spans="1:28" s="43" customFormat="1" ht="23.25" hidden="1" customHeight="1" x14ac:dyDescent="0.2">
      <c r="A127" s="30">
        <v>111</v>
      </c>
      <c r="B127" s="31"/>
      <c r="C127" s="32"/>
      <c r="D127" s="44"/>
      <c r="E127" s="45"/>
      <c r="F127" s="33"/>
      <c r="G127" s="34"/>
      <c r="H127" s="34"/>
      <c r="I127" s="35"/>
      <c r="J127" s="34"/>
      <c r="K127" s="36" t="str" cm="1">
        <f t="array" ref="K12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7" s="37"/>
      <c r="M127" s="55" t="str">
        <f>IF(Table3[[#This Row],[Qty]]&gt;0,(MROUND(IF(H127="PR",((L127/2)+Table3[[#This Row],[Returns Inches]]+O127)*2,L127+Table3[[#This Row],[Returns Inches]]+O127),0.25)),"")</f>
        <v/>
      </c>
      <c r="N127" s="38"/>
      <c r="O127" s="34"/>
      <c r="P127" s="39"/>
      <c r="Q127" s="40"/>
      <c r="R127" s="35"/>
      <c r="S127" s="36" t="str">
        <f>IF(AND(Table3[[#This Row],[Pr/Pn]]="PNL",Table3[[#This Row],[Stack]]="SPLIT"),"STACK ERROR",IF(AND(Table3[[#This Row],[Qty]]&gt;0,$K$6&lt;&gt;""),IFERROR(IF($K$6="No",IF(((ROUND((N127+16)/R127,0))*R127)-N127&lt;16,((ROUND((N127+16)/R127,0))*R127)+R127,(ROUND((N127+16)/R127,0))*R127),(L127*P127)+14),""),""))</f>
        <v/>
      </c>
      <c r="T127" s="36" t="str">
        <f>IFERROR(IF(Table3[[#This Row],[Pr/Pn]]="PR",(+Table3[[#This Row],['# of Widths]]*Table3[[#This Row],[Qty]])*2,Table3[[#This Row],['# of Widths]]*Table3[[#This Row],[Qty]]),"")</f>
        <v/>
      </c>
      <c r="U127" s="36" t="str">
        <f>IF(Table3[[#This Row],[Qty]]&gt;=1,ROUND(IFERROR(IF($K$6="No",SUM((K127*S127)/36),S127/36),""),2),"")</f>
        <v/>
      </c>
      <c r="V127" s="36" t="str">
        <f>IF(Table3[[#This Row],[Qty]]&gt;=1,ROUND(IFERROR(SUM(U127*G127)*1.06,""),2),"")</f>
        <v/>
      </c>
      <c r="W127" s="41"/>
      <c r="X12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7" s="56" t="str">
        <f t="shared" si="8"/>
        <v/>
      </c>
      <c r="Z127" s="56" t="str">
        <f t="shared" si="6"/>
        <v/>
      </c>
      <c r="AA127" s="36" t="str">
        <f t="shared" si="7"/>
        <v/>
      </c>
      <c r="AB127" s="42" t="str">
        <f>IF(Table3[[#This Row],[Fabric Name]]="","NO","YES")</f>
        <v>NO</v>
      </c>
    </row>
    <row r="128" spans="1:28" s="43" customFormat="1" ht="23.25" hidden="1" customHeight="1" x14ac:dyDescent="0.2">
      <c r="A128" s="30">
        <v>112</v>
      </c>
      <c r="B128" s="31"/>
      <c r="C128" s="32"/>
      <c r="D128" s="44"/>
      <c r="E128" s="45"/>
      <c r="F128" s="33"/>
      <c r="G128" s="34"/>
      <c r="H128" s="34"/>
      <c r="I128" s="35"/>
      <c r="J128" s="34"/>
      <c r="K128" s="36" t="str" cm="1">
        <f t="array" ref="K12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8" s="37"/>
      <c r="M128" s="55" t="str">
        <f>IF(Table3[[#This Row],[Qty]]&gt;0,(MROUND(IF(H128="PR",((L128/2)+Table3[[#This Row],[Returns Inches]]+O128)*2,L128+Table3[[#This Row],[Returns Inches]]+O128),0.25)),"")</f>
        <v/>
      </c>
      <c r="N128" s="38"/>
      <c r="O128" s="34"/>
      <c r="P128" s="39"/>
      <c r="Q128" s="40"/>
      <c r="R128" s="35"/>
      <c r="S128" s="36" t="str">
        <f>IF(AND(Table3[[#This Row],[Pr/Pn]]="PNL",Table3[[#This Row],[Stack]]="SPLIT"),"STACK ERROR",IF(AND(Table3[[#This Row],[Qty]]&gt;0,$K$6&lt;&gt;""),IFERROR(IF($K$6="No",IF(((ROUND((N128+16)/R128,0))*R128)-N128&lt;16,((ROUND((N128+16)/R128,0))*R128)+R128,(ROUND((N128+16)/R128,0))*R128),(L128*P128)+14),""),""))</f>
        <v/>
      </c>
      <c r="T128" s="36" t="str">
        <f>IFERROR(IF(Table3[[#This Row],[Pr/Pn]]="PR",(+Table3[[#This Row],['# of Widths]]*Table3[[#This Row],[Qty]])*2,Table3[[#This Row],['# of Widths]]*Table3[[#This Row],[Qty]]),"")</f>
        <v/>
      </c>
      <c r="U128" s="36" t="str">
        <f>IF(Table3[[#This Row],[Qty]]&gt;=1,ROUND(IFERROR(IF($K$6="No",SUM((K128*S128)/36),S128/36),""),2),"")</f>
        <v/>
      </c>
      <c r="V128" s="36" t="str">
        <f>IF(Table3[[#This Row],[Qty]]&gt;=1,ROUND(IFERROR(SUM(U128*G128)*1.06,""),2),"")</f>
        <v/>
      </c>
      <c r="W128" s="41"/>
      <c r="X12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8" s="56" t="str">
        <f t="shared" si="8"/>
        <v/>
      </c>
      <c r="Z128" s="56" t="str">
        <f t="shared" si="6"/>
        <v/>
      </c>
      <c r="AA128" s="36" t="str">
        <f t="shared" si="7"/>
        <v/>
      </c>
      <c r="AB128" s="42" t="str">
        <f>IF(Table3[[#This Row],[Fabric Name]]="","NO","YES")</f>
        <v>NO</v>
      </c>
    </row>
    <row r="129" spans="1:28" s="43" customFormat="1" ht="23.25" hidden="1" customHeight="1" x14ac:dyDescent="0.2">
      <c r="A129" s="30">
        <v>113</v>
      </c>
      <c r="B129" s="31"/>
      <c r="C129" s="32"/>
      <c r="D129" s="44"/>
      <c r="E129" s="45"/>
      <c r="F129" s="33"/>
      <c r="G129" s="34"/>
      <c r="H129" s="34"/>
      <c r="I129" s="35"/>
      <c r="J129" s="34"/>
      <c r="K129" s="36" t="str" cm="1">
        <f t="array" ref="K12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29" s="37"/>
      <c r="M129" s="55" t="str">
        <f>IF(Table3[[#This Row],[Qty]]&gt;0,(MROUND(IF(H129="PR",((L129/2)+Table3[[#This Row],[Returns Inches]]+O129)*2,L129+Table3[[#This Row],[Returns Inches]]+O129),0.25)),"")</f>
        <v/>
      </c>
      <c r="N129" s="38"/>
      <c r="O129" s="34"/>
      <c r="P129" s="39"/>
      <c r="Q129" s="40"/>
      <c r="R129" s="35"/>
      <c r="S129" s="36" t="str">
        <f>IF(AND(Table3[[#This Row],[Pr/Pn]]="PNL",Table3[[#This Row],[Stack]]="SPLIT"),"STACK ERROR",IF(AND(Table3[[#This Row],[Qty]]&gt;0,$K$6&lt;&gt;""),IFERROR(IF($K$6="No",IF(((ROUND((N129+16)/R129,0))*R129)-N129&lt;16,((ROUND((N129+16)/R129,0))*R129)+R129,(ROUND((N129+16)/R129,0))*R129),(L129*P129)+14),""),""))</f>
        <v/>
      </c>
      <c r="T129" s="36" t="str">
        <f>IFERROR(IF(Table3[[#This Row],[Pr/Pn]]="PR",(+Table3[[#This Row],['# of Widths]]*Table3[[#This Row],[Qty]])*2,Table3[[#This Row],['# of Widths]]*Table3[[#This Row],[Qty]]),"")</f>
        <v/>
      </c>
      <c r="U129" s="36" t="str">
        <f>IF(Table3[[#This Row],[Qty]]&gt;=1,ROUND(IFERROR(IF($K$6="No",SUM((K129*S129)/36),S129/36),""),2),"")</f>
        <v/>
      </c>
      <c r="V129" s="36" t="str">
        <f>IF(Table3[[#This Row],[Qty]]&gt;=1,ROUND(IFERROR(SUM(U129*G129)*1.06,""),2),"")</f>
        <v/>
      </c>
      <c r="W129" s="41"/>
      <c r="X12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29" s="56" t="str">
        <f t="shared" si="8"/>
        <v/>
      </c>
      <c r="Z129" s="56" t="str">
        <f t="shared" si="6"/>
        <v/>
      </c>
      <c r="AA129" s="36" t="str">
        <f t="shared" si="7"/>
        <v/>
      </c>
      <c r="AB129" s="42" t="str">
        <f>IF(Table3[[#This Row],[Fabric Name]]="","NO","YES")</f>
        <v>NO</v>
      </c>
    </row>
    <row r="130" spans="1:28" s="43" customFormat="1" ht="23.25" hidden="1" customHeight="1" x14ac:dyDescent="0.2">
      <c r="A130" s="30">
        <v>114</v>
      </c>
      <c r="B130" s="31"/>
      <c r="C130" s="32"/>
      <c r="D130" s="44"/>
      <c r="E130" s="45"/>
      <c r="F130" s="33"/>
      <c r="G130" s="34"/>
      <c r="H130" s="34"/>
      <c r="I130" s="35"/>
      <c r="J130" s="34"/>
      <c r="K130" s="36" t="str" cm="1">
        <f t="array" ref="K13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0" s="37"/>
      <c r="M130" s="55" t="str">
        <f>IF(Table3[[#This Row],[Qty]]&gt;0,(MROUND(IF(H130="PR",((L130/2)+Table3[[#This Row],[Returns Inches]]+O130)*2,L130+Table3[[#This Row],[Returns Inches]]+O130),0.25)),"")</f>
        <v/>
      </c>
      <c r="N130" s="38"/>
      <c r="O130" s="34"/>
      <c r="P130" s="39"/>
      <c r="Q130" s="40"/>
      <c r="R130" s="35"/>
      <c r="S130" s="36" t="str">
        <f>IF(AND(Table3[[#This Row],[Pr/Pn]]="PNL",Table3[[#This Row],[Stack]]="SPLIT"),"STACK ERROR",IF(AND(Table3[[#This Row],[Qty]]&gt;0,$K$6&lt;&gt;""),IFERROR(IF($K$6="No",IF(((ROUND((N130+16)/R130,0))*R130)-N130&lt;16,((ROUND((N130+16)/R130,0))*R130)+R130,(ROUND((N130+16)/R130,0))*R130),(L130*P130)+14),""),""))</f>
        <v/>
      </c>
      <c r="T130" s="36" t="str">
        <f>IFERROR(IF(Table3[[#This Row],[Pr/Pn]]="PR",(+Table3[[#This Row],['# of Widths]]*Table3[[#This Row],[Qty]])*2,Table3[[#This Row],['# of Widths]]*Table3[[#This Row],[Qty]]),"")</f>
        <v/>
      </c>
      <c r="U130" s="36" t="str">
        <f>IF(Table3[[#This Row],[Qty]]&gt;=1,ROUND(IFERROR(IF($K$6="No",SUM((K130*S130)/36),S130/36),""),2),"")</f>
        <v/>
      </c>
      <c r="V130" s="36" t="str">
        <f>IF(Table3[[#This Row],[Qty]]&gt;=1,ROUND(IFERROR(SUM(U130*G130)*1.06,""),2),"")</f>
        <v/>
      </c>
      <c r="W130" s="41"/>
      <c r="X13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0" s="56" t="str">
        <f t="shared" si="8"/>
        <v/>
      </c>
      <c r="Z130" s="56" t="str">
        <f t="shared" si="6"/>
        <v/>
      </c>
      <c r="AA130" s="36" t="str">
        <f t="shared" si="7"/>
        <v/>
      </c>
      <c r="AB130" s="42" t="str">
        <f>IF(Table3[[#This Row],[Fabric Name]]="","NO","YES")</f>
        <v>NO</v>
      </c>
    </row>
    <row r="131" spans="1:28" s="43" customFormat="1" ht="23.25" hidden="1" customHeight="1" x14ac:dyDescent="0.2">
      <c r="A131" s="30">
        <v>115</v>
      </c>
      <c r="B131" s="31"/>
      <c r="C131" s="32"/>
      <c r="D131" s="44"/>
      <c r="E131" s="45"/>
      <c r="F131" s="33"/>
      <c r="G131" s="34"/>
      <c r="H131" s="34"/>
      <c r="I131" s="35"/>
      <c r="J131" s="34"/>
      <c r="K131" s="36" t="str" cm="1">
        <f t="array" ref="K13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1" s="37"/>
      <c r="M131" s="55" t="str">
        <f>IF(Table3[[#This Row],[Qty]]&gt;0,(MROUND(IF(H131="PR",((L131/2)+Table3[[#This Row],[Returns Inches]]+O131)*2,L131+Table3[[#This Row],[Returns Inches]]+O131),0.25)),"")</f>
        <v/>
      </c>
      <c r="N131" s="38"/>
      <c r="O131" s="34"/>
      <c r="P131" s="39"/>
      <c r="Q131" s="40"/>
      <c r="R131" s="35"/>
      <c r="S131" s="36" t="str">
        <f>IF(AND(Table3[[#This Row],[Pr/Pn]]="PNL",Table3[[#This Row],[Stack]]="SPLIT"),"STACK ERROR",IF(AND(Table3[[#This Row],[Qty]]&gt;0,$K$6&lt;&gt;""),IFERROR(IF($K$6="No",IF(((ROUND((N131+16)/R131,0))*R131)-N131&lt;16,((ROUND((N131+16)/R131,0))*R131)+R131,(ROUND((N131+16)/R131,0))*R131),(L131*P131)+14),""),""))</f>
        <v/>
      </c>
      <c r="T131" s="36" t="str">
        <f>IFERROR(IF(Table3[[#This Row],[Pr/Pn]]="PR",(+Table3[[#This Row],['# of Widths]]*Table3[[#This Row],[Qty]])*2,Table3[[#This Row],['# of Widths]]*Table3[[#This Row],[Qty]]),"")</f>
        <v/>
      </c>
      <c r="U131" s="36" t="str">
        <f>IF(Table3[[#This Row],[Qty]]&gt;=1,ROUND(IFERROR(IF($K$6="No",SUM((K131*S131)/36),S131/36),""),2),"")</f>
        <v/>
      </c>
      <c r="V131" s="36" t="str">
        <f>IF(Table3[[#This Row],[Qty]]&gt;=1,ROUND(IFERROR(SUM(U131*G131)*1.06,""),2),"")</f>
        <v/>
      </c>
      <c r="W131" s="41"/>
      <c r="X13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1" s="56" t="str">
        <f t="shared" si="8"/>
        <v/>
      </c>
      <c r="Z131" s="56" t="str">
        <f t="shared" si="6"/>
        <v/>
      </c>
      <c r="AA131" s="36" t="str">
        <f t="shared" si="7"/>
        <v/>
      </c>
      <c r="AB131" s="42" t="str">
        <f>IF(Table3[[#This Row],[Fabric Name]]="","NO","YES")</f>
        <v>NO</v>
      </c>
    </row>
    <row r="132" spans="1:28" s="43" customFormat="1" ht="23.25" hidden="1" customHeight="1" x14ac:dyDescent="0.2">
      <c r="A132" s="30">
        <v>116</v>
      </c>
      <c r="B132" s="31"/>
      <c r="C132" s="32"/>
      <c r="D132" s="44"/>
      <c r="E132" s="45"/>
      <c r="F132" s="33"/>
      <c r="G132" s="34"/>
      <c r="H132" s="34"/>
      <c r="I132" s="35"/>
      <c r="J132" s="34"/>
      <c r="K132" s="36" t="str" cm="1">
        <f t="array" ref="K13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2" s="37"/>
      <c r="M132" s="55" t="str">
        <f>IF(Table3[[#This Row],[Qty]]&gt;0,(MROUND(IF(H132="PR",((L132/2)+Table3[[#This Row],[Returns Inches]]+O132)*2,L132+Table3[[#This Row],[Returns Inches]]+O132),0.25)),"")</f>
        <v/>
      </c>
      <c r="N132" s="38"/>
      <c r="O132" s="34"/>
      <c r="P132" s="39"/>
      <c r="Q132" s="40"/>
      <c r="R132" s="35"/>
      <c r="S132" s="36" t="str">
        <f>IF(AND(Table3[[#This Row],[Pr/Pn]]="PNL",Table3[[#This Row],[Stack]]="SPLIT"),"STACK ERROR",IF(AND(Table3[[#This Row],[Qty]]&gt;0,$K$6&lt;&gt;""),IFERROR(IF($K$6="No",IF(((ROUND((N132+16)/R132,0))*R132)-N132&lt;16,((ROUND((N132+16)/R132,0))*R132)+R132,(ROUND((N132+16)/R132,0))*R132),(L132*P132)+14),""),""))</f>
        <v/>
      </c>
      <c r="T132" s="36" t="str">
        <f>IFERROR(IF(Table3[[#This Row],[Pr/Pn]]="PR",(+Table3[[#This Row],['# of Widths]]*Table3[[#This Row],[Qty]])*2,Table3[[#This Row],['# of Widths]]*Table3[[#This Row],[Qty]]),"")</f>
        <v/>
      </c>
      <c r="U132" s="36" t="str">
        <f>IF(Table3[[#This Row],[Qty]]&gt;=1,ROUND(IFERROR(IF($K$6="No",SUM((K132*S132)/36),S132/36),""),2),"")</f>
        <v/>
      </c>
      <c r="V132" s="36" t="str">
        <f>IF(Table3[[#This Row],[Qty]]&gt;=1,ROUND(IFERROR(SUM(U132*G132)*1.06,""),2),"")</f>
        <v/>
      </c>
      <c r="W132" s="41"/>
      <c r="X13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2" s="56" t="str">
        <f t="shared" si="8"/>
        <v/>
      </c>
      <c r="Z132" s="56" t="str">
        <f t="shared" si="6"/>
        <v/>
      </c>
      <c r="AA132" s="36" t="str">
        <f t="shared" si="7"/>
        <v/>
      </c>
      <c r="AB132" s="42" t="str">
        <f>IF(Table3[[#This Row],[Fabric Name]]="","NO","YES")</f>
        <v>NO</v>
      </c>
    </row>
    <row r="133" spans="1:28" s="43" customFormat="1" ht="23.25" hidden="1" customHeight="1" x14ac:dyDescent="0.2">
      <c r="A133" s="30">
        <v>117</v>
      </c>
      <c r="B133" s="31"/>
      <c r="C133" s="32"/>
      <c r="D133" s="44"/>
      <c r="E133" s="45"/>
      <c r="F133" s="33"/>
      <c r="G133" s="34"/>
      <c r="H133" s="34"/>
      <c r="I133" s="35"/>
      <c r="J133" s="34"/>
      <c r="K133" s="36" t="str" cm="1">
        <f t="array" ref="K13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3" s="37"/>
      <c r="M133" s="55" t="str">
        <f>IF(Table3[[#This Row],[Qty]]&gt;0,(MROUND(IF(H133="PR",((L133/2)+Table3[[#This Row],[Returns Inches]]+O133)*2,L133+Table3[[#This Row],[Returns Inches]]+O133),0.25)),"")</f>
        <v/>
      </c>
      <c r="N133" s="38"/>
      <c r="O133" s="34"/>
      <c r="P133" s="39"/>
      <c r="Q133" s="40"/>
      <c r="R133" s="35"/>
      <c r="S133" s="36" t="str">
        <f>IF(AND(Table3[[#This Row],[Pr/Pn]]="PNL",Table3[[#This Row],[Stack]]="SPLIT"),"STACK ERROR",IF(AND(Table3[[#This Row],[Qty]]&gt;0,$K$6&lt;&gt;""),IFERROR(IF($K$6="No",IF(((ROUND((N133+16)/R133,0))*R133)-N133&lt;16,((ROUND((N133+16)/R133,0))*R133)+R133,(ROUND((N133+16)/R133,0))*R133),(L133*P133)+14),""),""))</f>
        <v/>
      </c>
      <c r="T133" s="36" t="str">
        <f>IFERROR(IF(Table3[[#This Row],[Pr/Pn]]="PR",(+Table3[[#This Row],['# of Widths]]*Table3[[#This Row],[Qty]])*2,Table3[[#This Row],['# of Widths]]*Table3[[#This Row],[Qty]]),"")</f>
        <v/>
      </c>
      <c r="U133" s="36" t="str">
        <f>IF(Table3[[#This Row],[Qty]]&gt;=1,ROUND(IFERROR(IF($K$6="No",SUM((K133*S133)/36),S133/36),""),2),"")</f>
        <v/>
      </c>
      <c r="V133" s="36" t="str">
        <f>IF(Table3[[#This Row],[Qty]]&gt;=1,ROUND(IFERROR(SUM(U133*G133)*1.06,""),2),"")</f>
        <v/>
      </c>
      <c r="W133" s="41"/>
      <c r="X13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3" s="56" t="str">
        <f t="shared" si="8"/>
        <v/>
      </c>
      <c r="Z133" s="56" t="str">
        <f t="shared" si="6"/>
        <v/>
      </c>
      <c r="AA133" s="36" t="str">
        <f t="shared" si="7"/>
        <v/>
      </c>
      <c r="AB133" s="42" t="str">
        <f>IF(Table3[[#This Row],[Fabric Name]]="","NO","YES")</f>
        <v>NO</v>
      </c>
    </row>
    <row r="134" spans="1:28" s="43" customFormat="1" ht="23.25" hidden="1" customHeight="1" x14ac:dyDescent="0.2">
      <c r="A134" s="30">
        <v>118</v>
      </c>
      <c r="B134" s="31"/>
      <c r="C134" s="32"/>
      <c r="D134" s="44"/>
      <c r="E134" s="45"/>
      <c r="F134" s="33"/>
      <c r="G134" s="34"/>
      <c r="H134" s="34"/>
      <c r="I134" s="35"/>
      <c r="J134" s="34"/>
      <c r="K134" s="36" t="str" cm="1">
        <f t="array" ref="K13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4" s="37"/>
      <c r="M134" s="55" t="str">
        <f>IF(Table3[[#This Row],[Qty]]&gt;0,(MROUND(IF(H134="PR",((L134/2)+Table3[[#This Row],[Returns Inches]]+O134)*2,L134+Table3[[#This Row],[Returns Inches]]+O134),0.25)),"")</f>
        <v/>
      </c>
      <c r="N134" s="38"/>
      <c r="O134" s="34"/>
      <c r="P134" s="39"/>
      <c r="Q134" s="40"/>
      <c r="R134" s="35"/>
      <c r="S134" s="36" t="str">
        <f>IF(AND(Table3[[#This Row],[Pr/Pn]]="PNL",Table3[[#This Row],[Stack]]="SPLIT"),"STACK ERROR",IF(AND(Table3[[#This Row],[Qty]]&gt;0,$K$6&lt;&gt;""),IFERROR(IF($K$6="No",IF(((ROUND((N134+16)/R134,0))*R134)-N134&lt;16,((ROUND((N134+16)/R134,0))*R134)+R134,(ROUND((N134+16)/R134,0))*R134),(L134*P134)+14),""),""))</f>
        <v/>
      </c>
      <c r="T134" s="36" t="str">
        <f>IFERROR(IF(Table3[[#This Row],[Pr/Pn]]="PR",(+Table3[[#This Row],['# of Widths]]*Table3[[#This Row],[Qty]])*2,Table3[[#This Row],['# of Widths]]*Table3[[#This Row],[Qty]]),"")</f>
        <v/>
      </c>
      <c r="U134" s="36" t="str">
        <f>IF(Table3[[#This Row],[Qty]]&gt;=1,ROUND(IFERROR(IF($K$6="No",SUM((K134*S134)/36),S134/36),""),2),"")</f>
        <v/>
      </c>
      <c r="V134" s="36" t="str">
        <f>IF(Table3[[#This Row],[Qty]]&gt;=1,ROUND(IFERROR(SUM(U134*G134)*1.06,""),2),"")</f>
        <v/>
      </c>
      <c r="W134" s="41"/>
      <c r="X13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4" s="56" t="str">
        <f t="shared" si="8"/>
        <v/>
      </c>
      <c r="Z134" s="56" t="str">
        <f t="shared" si="6"/>
        <v/>
      </c>
      <c r="AA134" s="36" t="str">
        <f t="shared" si="7"/>
        <v/>
      </c>
      <c r="AB134" s="42" t="str">
        <f>IF(Table3[[#This Row],[Fabric Name]]="","NO","YES")</f>
        <v>NO</v>
      </c>
    </row>
    <row r="135" spans="1:28" s="43" customFormat="1" ht="23.25" hidden="1" customHeight="1" x14ac:dyDescent="0.2">
      <c r="A135" s="30">
        <v>119</v>
      </c>
      <c r="B135" s="31"/>
      <c r="C135" s="32"/>
      <c r="D135" s="44"/>
      <c r="E135" s="45"/>
      <c r="F135" s="33"/>
      <c r="G135" s="34"/>
      <c r="H135" s="34"/>
      <c r="I135" s="35"/>
      <c r="J135" s="34"/>
      <c r="K135" s="36" t="str" cm="1">
        <f t="array" ref="K13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5" s="37"/>
      <c r="M135" s="55" t="str">
        <f>IF(Table3[[#This Row],[Qty]]&gt;0,(MROUND(IF(H135="PR",((L135/2)+Table3[[#This Row],[Returns Inches]]+O135)*2,L135+Table3[[#This Row],[Returns Inches]]+O135),0.25)),"")</f>
        <v/>
      </c>
      <c r="N135" s="38"/>
      <c r="O135" s="34"/>
      <c r="P135" s="39"/>
      <c r="Q135" s="40"/>
      <c r="R135" s="35"/>
      <c r="S135" s="36" t="str">
        <f>IF(AND(Table3[[#This Row],[Pr/Pn]]="PNL",Table3[[#This Row],[Stack]]="SPLIT"),"STACK ERROR",IF(AND(Table3[[#This Row],[Qty]]&gt;0,$K$6&lt;&gt;""),IFERROR(IF($K$6="No",IF(((ROUND((N135+16)/R135,0))*R135)-N135&lt;16,((ROUND((N135+16)/R135,0))*R135)+R135,(ROUND((N135+16)/R135,0))*R135),(L135*P135)+14),""),""))</f>
        <v/>
      </c>
      <c r="T135" s="36" t="str">
        <f>IFERROR(IF(Table3[[#This Row],[Pr/Pn]]="PR",(+Table3[[#This Row],['# of Widths]]*Table3[[#This Row],[Qty]])*2,Table3[[#This Row],['# of Widths]]*Table3[[#This Row],[Qty]]),"")</f>
        <v/>
      </c>
      <c r="U135" s="36" t="str">
        <f>IF(Table3[[#This Row],[Qty]]&gt;=1,ROUND(IFERROR(IF($K$6="No",SUM((K135*S135)/36),S135/36),""),2),"")</f>
        <v/>
      </c>
      <c r="V135" s="36" t="str">
        <f>IF(Table3[[#This Row],[Qty]]&gt;=1,ROUND(IFERROR(SUM(U135*G135)*1.06,""),2),"")</f>
        <v/>
      </c>
      <c r="W135" s="41"/>
      <c r="X13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5" s="56" t="str">
        <f t="shared" si="8"/>
        <v/>
      </c>
      <c r="Z135" s="56" t="str">
        <f t="shared" si="6"/>
        <v/>
      </c>
      <c r="AA135" s="36" t="str">
        <f t="shared" si="7"/>
        <v/>
      </c>
      <c r="AB135" s="42" t="str">
        <f>IF(Table3[[#This Row],[Fabric Name]]="","NO","YES")</f>
        <v>NO</v>
      </c>
    </row>
    <row r="136" spans="1:28" s="43" customFormat="1" ht="23.25" hidden="1" customHeight="1" x14ac:dyDescent="0.2">
      <c r="A136" s="30">
        <v>120</v>
      </c>
      <c r="B136" s="31"/>
      <c r="C136" s="32"/>
      <c r="D136" s="44"/>
      <c r="E136" s="45"/>
      <c r="F136" s="33"/>
      <c r="G136" s="34"/>
      <c r="H136" s="34"/>
      <c r="I136" s="35"/>
      <c r="J136" s="34"/>
      <c r="K136" s="36" t="str" cm="1">
        <f t="array" ref="K13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6" s="37"/>
      <c r="M136" s="55" t="str">
        <f>IF(Table3[[#This Row],[Qty]]&gt;0,(MROUND(IF(H136="PR",((L136/2)+Table3[[#This Row],[Returns Inches]]+O136)*2,L136+Table3[[#This Row],[Returns Inches]]+O136),0.25)),"")</f>
        <v/>
      </c>
      <c r="N136" s="38"/>
      <c r="O136" s="34"/>
      <c r="P136" s="39"/>
      <c r="Q136" s="40"/>
      <c r="R136" s="35"/>
      <c r="S136" s="36" t="str">
        <f>IF(AND(Table3[[#This Row],[Pr/Pn]]="PNL",Table3[[#This Row],[Stack]]="SPLIT"),"STACK ERROR",IF(AND(Table3[[#This Row],[Qty]]&gt;0,$K$6&lt;&gt;""),IFERROR(IF($K$6="No",IF(((ROUND((N136+16)/R136,0))*R136)-N136&lt;16,((ROUND((N136+16)/R136,0))*R136)+R136,(ROUND((N136+16)/R136,0))*R136),(L136*P136)+14),""),""))</f>
        <v/>
      </c>
      <c r="T136" s="36" t="str">
        <f>IFERROR(IF(Table3[[#This Row],[Pr/Pn]]="PR",(+Table3[[#This Row],['# of Widths]]*Table3[[#This Row],[Qty]])*2,Table3[[#This Row],['# of Widths]]*Table3[[#This Row],[Qty]]),"")</f>
        <v/>
      </c>
      <c r="U136" s="36" t="str">
        <f>IF(Table3[[#This Row],[Qty]]&gt;=1,ROUND(IFERROR(IF($K$6="No",SUM((K136*S136)/36),S136/36),""),2),"")</f>
        <v/>
      </c>
      <c r="V136" s="36" t="str">
        <f>IF(Table3[[#This Row],[Qty]]&gt;=1,ROUND(IFERROR(SUM(U136*G136)*1.06,""),2),"")</f>
        <v/>
      </c>
      <c r="W136" s="41"/>
      <c r="X13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6" s="56" t="str">
        <f t="shared" si="8"/>
        <v/>
      </c>
      <c r="Z136" s="56" t="str">
        <f t="shared" si="6"/>
        <v/>
      </c>
      <c r="AA136" s="36" t="str">
        <f t="shared" si="7"/>
        <v/>
      </c>
      <c r="AB136" s="42" t="str">
        <f>IF(Table3[[#This Row],[Fabric Name]]="","NO","YES")</f>
        <v>NO</v>
      </c>
    </row>
    <row r="137" spans="1:28" s="43" customFormat="1" ht="23.25" hidden="1" customHeight="1" x14ac:dyDescent="0.2">
      <c r="A137" s="30">
        <v>121</v>
      </c>
      <c r="B137" s="31"/>
      <c r="C137" s="32"/>
      <c r="D137" s="44"/>
      <c r="E137" s="45"/>
      <c r="F137" s="33"/>
      <c r="G137" s="34"/>
      <c r="H137" s="34"/>
      <c r="I137" s="35"/>
      <c r="J137" s="34"/>
      <c r="K137" s="36" t="str" cm="1">
        <f t="array" ref="K13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7" s="37"/>
      <c r="M137" s="55" t="str">
        <f>IF(Table3[[#This Row],[Qty]]&gt;0,(MROUND(IF(H137="PR",((L137/2)+Table3[[#This Row],[Returns Inches]]+O137)*2,L137+Table3[[#This Row],[Returns Inches]]+O137),0.25)),"")</f>
        <v/>
      </c>
      <c r="N137" s="38"/>
      <c r="O137" s="34"/>
      <c r="P137" s="39"/>
      <c r="Q137" s="40"/>
      <c r="R137" s="35"/>
      <c r="S137" s="36" t="str">
        <f>IF(AND(Table3[[#This Row],[Pr/Pn]]="PNL",Table3[[#This Row],[Stack]]="SPLIT"),"STACK ERROR",IF(AND(Table3[[#This Row],[Qty]]&gt;0,$K$6&lt;&gt;""),IFERROR(IF($K$6="No",IF(((ROUND((N137+16)/R137,0))*R137)-N137&lt;16,((ROUND((N137+16)/R137,0))*R137)+R137,(ROUND((N137+16)/R137,0))*R137),(L137*P137)+14),""),""))</f>
        <v/>
      </c>
      <c r="T137" s="36" t="str">
        <f>IFERROR(IF(Table3[[#This Row],[Pr/Pn]]="PR",(+Table3[[#This Row],['# of Widths]]*Table3[[#This Row],[Qty]])*2,Table3[[#This Row],['# of Widths]]*Table3[[#This Row],[Qty]]),"")</f>
        <v/>
      </c>
      <c r="U137" s="36" t="str">
        <f>IF(Table3[[#This Row],[Qty]]&gt;=1,ROUND(IFERROR(IF($K$6="No",SUM((K137*S137)/36),S137/36),""),2),"")</f>
        <v/>
      </c>
      <c r="V137" s="36" t="str">
        <f>IF(Table3[[#This Row],[Qty]]&gt;=1,ROUND(IFERROR(SUM(U137*G137)*1.06,""),2),"")</f>
        <v/>
      </c>
      <c r="W137" s="41"/>
      <c r="X13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7" s="56" t="str">
        <f t="shared" si="8"/>
        <v/>
      </c>
      <c r="Z137" s="56" t="str">
        <f t="shared" si="6"/>
        <v/>
      </c>
      <c r="AA137" s="36" t="str">
        <f t="shared" si="7"/>
        <v/>
      </c>
      <c r="AB137" s="42" t="str">
        <f>IF(Table3[[#This Row],[Fabric Name]]="","NO","YES")</f>
        <v>NO</v>
      </c>
    </row>
    <row r="138" spans="1:28" s="43" customFormat="1" ht="23.25" hidden="1" customHeight="1" x14ac:dyDescent="0.2">
      <c r="A138" s="30">
        <v>122</v>
      </c>
      <c r="B138" s="31"/>
      <c r="C138" s="32"/>
      <c r="D138" s="44"/>
      <c r="E138" s="45"/>
      <c r="F138" s="33"/>
      <c r="G138" s="34"/>
      <c r="H138" s="34"/>
      <c r="I138" s="35"/>
      <c r="J138" s="34"/>
      <c r="K138" s="36" t="str" cm="1">
        <f t="array" ref="K13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8" s="37"/>
      <c r="M138" s="55" t="str">
        <f>IF(Table3[[#This Row],[Qty]]&gt;0,(MROUND(IF(H138="PR",((L138/2)+Table3[[#This Row],[Returns Inches]]+O138)*2,L138+Table3[[#This Row],[Returns Inches]]+O138),0.25)),"")</f>
        <v/>
      </c>
      <c r="N138" s="38"/>
      <c r="O138" s="34"/>
      <c r="P138" s="39"/>
      <c r="Q138" s="40"/>
      <c r="R138" s="35"/>
      <c r="S138" s="36" t="str">
        <f>IF(AND(Table3[[#This Row],[Pr/Pn]]="PNL",Table3[[#This Row],[Stack]]="SPLIT"),"STACK ERROR",IF(AND(Table3[[#This Row],[Qty]]&gt;0,$K$6&lt;&gt;""),IFERROR(IF($K$6="No",IF(((ROUND((N138+16)/R138,0))*R138)-N138&lt;16,((ROUND((N138+16)/R138,0))*R138)+R138,(ROUND((N138+16)/R138,0))*R138),(L138*P138)+14),""),""))</f>
        <v/>
      </c>
      <c r="T138" s="36" t="str">
        <f>IFERROR(IF(Table3[[#This Row],[Pr/Pn]]="PR",(+Table3[[#This Row],['# of Widths]]*Table3[[#This Row],[Qty]])*2,Table3[[#This Row],['# of Widths]]*Table3[[#This Row],[Qty]]),"")</f>
        <v/>
      </c>
      <c r="U138" s="36" t="str">
        <f>IF(Table3[[#This Row],[Qty]]&gt;=1,ROUND(IFERROR(IF($K$6="No",SUM((K138*S138)/36),S138/36),""),2),"")</f>
        <v/>
      </c>
      <c r="V138" s="36" t="str">
        <f>IF(Table3[[#This Row],[Qty]]&gt;=1,ROUND(IFERROR(SUM(U138*G138)*1.06,""),2),"")</f>
        <v/>
      </c>
      <c r="W138" s="41"/>
      <c r="X13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8" s="56" t="str">
        <f t="shared" si="8"/>
        <v/>
      </c>
      <c r="Z138" s="56" t="str">
        <f t="shared" si="6"/>
        <v/>
      </c>
      <c r="AA138" s="36" t="str">
        <f t="shared" si="7"/>
        <v/>
      </c>
      <c r="AB138" s="42" t="str">
        <f>IF(Table3[[#This Row],[Fabric Name]]="","NO","YES")</f>
        <v>NO</v>
      </c>
    </row>
    <row r="139" spans="1:28" s="43" customFormat="1" ht="23.25" hidden="1" customHeight="1" x14ac:dyDescent="0.2">
      <c r="A139" s="30">
        <v>123</v>
      </c>
      <c r="B139" s="31"/>
      <c r="C139" s="32"/>
      <c r="D139" s="44"/>
      <c r="E139" s="45"/>
      <c r="F139" s="33"/>
      <c r="G139" s="34"/>
      <c r="H139" s="34"/>
      <c r="I139" s="35"/>
      <c r="J139" s="34"/>
      <c r="K139" s="36" t="str" cm="1">
        <f t="array" ref="K13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39" s="37"/>
      <c r="M139" s="55" t="str">
        <f>IF(Table3[[#This Row],[Qty]]&gt;0,(MROUND(IF(H139="PR",((L139/2)+Table3[[#This Row],[Returns Inches]]+O139)*2,L139+Table3[[#This Row],[Returns Inches]]+O139),0.25)),"")</f>
        <v/>
      </c>
      <c r="N139" s="38"/>
      <c r="O139" s="34"/>
      <c r="P139" s="39"/>
      <c r="Q139" s="40"/>
      <c r="R139" s="35"/>
      <c r="S139" s="36" t="str">
        <f>IF(AND(Table3[[#This Row],[Pr/Pn]]="PNL",Table3[[#This Row],[Stack]]="SPLIT"),"STACK ERROR",IF(AND(Table3[[#This Row],[Qty]]&gt;0,$K$6&lt;&gt;""),IFERROR(IF($K$6="No",IF(((ROUND((N139+16)/R139,0))*R139)-N139&lt;16,((ROUND((N139+16)/R139,0))*R139)+R139,(ROUND((N139+16)/R139,0))*R139),(L139*P139)+14),""),""))</f>
        <v/>
      </c>
      <c r="T139" s="36" t="str">
        <f>IFERROR(IF(Table3[[#This Row],[Pr/Pn]]="PR",(+Table3[[#This Row],['# of Widths]]*Table3[[#This Row],[Qty]])*2,Table3[[#This Row],['# of Widths]]*Table3[[#This Row],[Qty]]),"")</f>
        <v/>
      </c>
      <c r="U139" s="36" t="str">
        <f>IF(Table3[[#This Row],[Qty]]&gt;=1,ROUND(IFERROR(IF($K$6="No",SUM((K139*S139)/36),S139/36),""),2),"")</f>
        <v/>
      </c>
      <c r="V139" s="36" t="str">
        <f>IF(Table3[[#This Row],[Qty]]&gt;=1,ROUND(IFERROR(SUM(U139*G139)*1.06,""),2),"")</f>
        <v/>
      </c>
      <c r="W139" s="41"/>
      <c r="X13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39" s="56" t="str">
        <f t="shared" si="8"/>
        <v/>
      </c>
      <c r="Z139" s="56" t="str">
        <f t="shared" si="6"/>
        <v/>
      </c>
      <c r="AA139" s="36" t="str">
        <f t="shared" si="7"/>
        <v/>
      </c>
      <c r="AB139" s="42" t="str">
        <f>IF(Table3[[#This Row],[Fabric Name]]="","NO","YES")</f>
        <v>NO</v>
      </c>
    </row>
    <row r="140" spans="1:28" s="43" customFormat="1" ht="23.25" hidden="1" customHeight="1" x14ac:dyDescent="0.2">
      <c r="A140" s="30">
        <v>124</v>
      </c>
      <c r="B140" s="31"/>
      <c r="C140" s="32"/>
      <c r="D140" s="44"/>
      <c r="E140" s="45"/>
      <c r="F140" s="33"/>
      <c r="G140" s="34"/>
      <c r="H140" s="34"/>
      <c r="I140" s="35"/>
      <c r="J140" s="34"/>
      <c r="K140" s="36" t="str" cm="1">
        <f t="array" ref="K14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0" s="37"/>
      <c r="M140" s="55" t="str">
        <f>IF(Table3[[#This Row],[Qty]]&gt;0,(MROUND(IF(H140="PR",((L140/2)+Table3[[#This Row],[Returns Inches]]+O140)*2,L140+Table3[[#This Row],[Returns Inches]]+O140),0.25)),"")</f>
        <v/>
      </c>
      <c r="N140" s="38"/>
      <c r="O140" s="34"/>
      <c r="P140" s="39"/>
      <c r="Q140" s="40"/>
      <c r="R140" s="35"/>
      <c r="S140" s="36" t="str">
        <f>IF(AND(Table3[[#This Row],[Pr/Pn]]="PNL",Table3[[#This Row],[Stack]]="SPLIT"),"STACK ERROR",IF(AND(Table3[[#This Row],[Qty]]&gt;0,$K$6&lt;&gt;""),IFERROR(IF($K$6="No",IF(((ROUND((N140+16)/R140,0))*R140)-N140&lt;16,((ROUND((N140+16)/R140,0))*R140)+R140,(ROUND((N140+16)/R140,0))*R140),(L140*P140)+14),""),""))</f>
        <v/>
      </c>
      <c r="T140" s="36" t="str">
        <f>IFERROR(IF(Table3[[#This Row],[Pr/Pn]]="PR",(+Table3[[#This Row],['# of Widths]]*Table3[[#This Row],[Qty]])*2,Table3[[#This Row],['# of Widths]]*Table3[[#This Row],[Qty]]),"")</f>
        <v/>
      </c>
      <c r="U140" s="36" t="str">
        <f>IF(Table3[[#This Row],[Qty]]&gt;=1,ROUND(IFERROR(IF($K$6="No",SUM((K140*S140)/36),S140/36),""),2),"")</f>
        <v/>
      </c>
      <c r="V140" s="36" t="str">
        <f>IF(Table3[[#This Row],[Qty]]&gt;=1,ROUND(IFERROR(SUM(U140*G140)*1.06,""),2),"")</f>
        <v/>
      </c>
      <c r="W140" s="41"/>
      <c r="X14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0" s="56" t="str">
        <f t="shared" si="8"/>
        <v/>
      </c>
      <c r="Z140" s="56" t="str">
        <f t="shared" si="6"/>
        <v/>
      </c>
      <c r="AA140" s="36" t="str">
        <f t="shared" si="7"/>
        <v/>
      </c>
      <c r="AB140" s="42" t="str">
        <f>IF(Table3[[#This Row],[Fabric Name]]="","NO","YES")</f>
        <v>NO</v>
      </c>
    </row>
    <row r="141" spans="1:28" s="43" customFormat="1" ht="23.25" hidden="1" customHeight="1" x14ac:dyDescent="0.2">
      <c r="A141" s="30">
        <v>125</v>
      </c>
      <c r="B141" s="31"/>
      <c r="C141" s="32"/>
      <c r="D141" s="44"/>
      <c r="E141" s="45"/>
      <c r="F141" s="33"/>
      <c r="G141" s="34"/>
      <c r="H141" s="34"/>
      <c r="I141" s="35"/>
      <c r="J141" s="34"/>
      <c r="K141" s="36" t="str" cm="1">
        <f t="array" ref="K14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1" s="37"/>
      <c r="M141" s="55" t="str">
        <f>IF(Table3[[#This Row],[Qty]]&gt;0,(MROUND(IF(H141="PR",((L141/2)+Table3[[#This Row],[Returns Inches]]+O141)*2,L141+Table3[[#This Row],[Returns Inches]]+O141),0.25)),"")</f>
        <v/>
      </c>
      <c r="N141" s="38"/>
      <c r="O141" s="34"/>
      <c r="P141" s="39"/>
      <c r="Q141" s="40"/>
      <c r="R141" s="35"/>
      <c r="S141" s="36" t="str">
        <f>IF(AND(Table3[[#This Row],[Pr/Pn]]="PNL",Table3[[#This Row],[Stack]]="SPLIT"),"STACK ERROR",IF(AND(Table3[[#This Row],[Qty]]&gt;0,$K$6&lt;&gt;""),IFERROR(IF($K$6="No",IF(((ROUND((N141+16)/R141,0))*R141)-N141&lt;16,((ROUND((N141+16)/R141,0))*R141)+R141,(ROUND((N141+16)/R141,0))*R141),(L141*P141)+14),""),""))</f>
        <v/>
      </c>
      <c r="T141" s="36" t="str">
        <f>IFERROR(IF(Table3[[#This Row],[Pr/Pn]]="PR",(+Table3[[#This Row],['# of Widths]]*Table3[[#This Row],[Qty]])*2,Table3[[#This Row],['# of Widths]]*Table3[[#This Row],[Qty]]),"")</f>
        <v/>
      </c>
      <c r="U141" s="36" t="str">
        <f>IF(Table3[[#This Row],[Qty]]&gt;=1,ROUND(IFERROR(IF($K$6="No",SUM((K141*S141)/36),S141/36),""),2),"")</f>
        <v/>
      </c>
      <c r="V141" s="36" t="str">
        <f>IF(Table3[[#This Row],[Qty]]&gt;=1,ROUND(IFERROR(SUM(U141*G141)*1.06,""),2),"")</f>
        <v/>
      </c>
      <c r="W141" s="41"/>
      <c r="X14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1" s="56" t="str">
        <f t="shared" si="8"/>
        <v/>
      </c>
      <c r="Z141" s="56" t="str">
        <f t="shared" si="6"/>
        <v/>
      </c>
      <c r="AA141" s="36" t="str">
        <f t="shared" si="7"/>
        <v/>
      </c>
      <c r="AB141" s="42" t="str">
        <f>IF(Table3[[#This Row],[Fabric Name]]="","NO","YES")</f>
        <v>NO</v>
      </c>
    </row>
    <row r="142" spans="1:28" s="43" customFormat="1" ht="23.25" hidden="1" customHeight="1" x14ac:dyDescent="0.2">
      <c r="A142" s="30">
        <v>126</v>
      </c>
      <c r="B142" s="31"/>
      <c r="C142" s="32"/>
      <c r="D142" s="44"/>
      <c r="E142" s="45"/>
      <c r="F142" s="33"/>
      <c r="G142" s="34"/>
      <c r="H142" s="34"/>
      <c r="I142" s="35"/>
      <c r="J142" s="34"/>
      <c r="K142" s="36" t="str" cm="1">
        <f t="array" ref="K14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2" s="37"/>
      <c r="M142" s="55" t="str">
        <f>IF(Table3[[#This Row],[Qty]]&gt;0,(MROUND(IF(H142="PR",((L142/2)+Table3[[#This Row],[Returns Inches]]+O142)*2,L142+Table3[[#This Row],[Returns Inches]]+O142),0.25)),"")</f>
        <v/>
      </c>
      <c r="N142" s="38"/>
      <c r="O142" s="34"/>
      <c r="P142" s="39"/>
      <c r="Q142" s="40"/>
      <c r="R142" s="35"/>
      <c r="S142" s="36" t="str">
        <f>IF(AND(Table3[[#This Row],[Pr/Pn]]="PNL",Table3[[#This Row],[Stack]]="SPLIT"),"STACK ERROR",IF(AND(Table3[[#This Row],[Qty]]&gt;0,$K$6&lt;&gt;""),IFERROR(IF($K$6="No",IF(((ROUND((N142+16)/R142,0))*R142)-N142&lt;16,((ROUND((N142+16)/R142,0))*R142)+R142,(ROUND((N142+16)/R142,0))*R142),(L142*P142)+14),""),""))</f>
        <v/>
      </c>
      <c r="T142" s="36" t="str">
        <f>IFERROR(IF(Table3[[#This Row],[Pr/Pn]]="PR",(+Table3[[#This Row],['# of Widths]]*Table3[[#This Row],[Qty]])*2,Table3[[#This Row],['# of Widths]]*Table3[[#This Row],[Qty]]),"")</f>
        <v/>
      </c>
      <c r="U142" s="36" t="str">
        <f>IF(Table3[[#This Row],[Qty]]&gt;=1,ROUND(IFERROR(IF($K$6="No",SUM((K142*S142)/36),S142/36),""),2),"")</f>
        <v/>
      </c>
      <c r="V142" s="36" t="str">
        <f>IF(Table3[[#This Row],[Qty]]&gt;=1,ROUND(IFERROR(SUM(U142*G142)*1.06,""),2),"")</f>
        <v/>
      </c>
      <c r="W142" s="41"/>
      <c r="X14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2" s="56" t="str">
        <f t="shared" si="8"/>
        <v/>
      </c>
      <c r="Z142" s="56" t="str">
        <f t="shared" si="6"/>
        <v/>
      </c>
      <c r="AA142" s="36" t="str">
        <f t="shared" si="7"/>
        <v/>
      </c>
      <c r="AB142" s="42" t="str">
        <f>IF(Table3[[#This Row],[Fabric Name]]="","NO","YES")</f>
        <v>NO</v>
      </c>
    </row>
    <row r="143" spans="1:28" s="43" customFormat="1" ht="23.25" hidden="1" customHeight="1" x14ac:dyDescent="0.2">
      <c r="A143" s="30">
        <v>127</v>
      </c>
      <c r="B143" s="31"/>
      <c r="C143" s="32"/>
      <c r="D143" s="44"/>
      <c r="E143" s="45"/>
      <c r="F143" s="33"/>
      <c r="G143" s="34"/>
      <c r="H143" s="34"/>
      <c r="I143" s="35"/>
      <c r="J143" s="34"/>
      <c r="K143" s="36" t="str" cm="1">
        <f t="array" ref="K14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3" s="37"/>
      <c r="M143" s="55" t="str">
        <f>IF(Table3[[#This Row],[Qty]]&gt;0,(MROUND(IF(H143="PR",((L143/2)+Table3[[#This Row],[Returns Inches]]+O143)*2,L143+Table3[[#This Row],[Returns Inches]]+O143),0.25)),"")</f>
        <v/>
      </c>
      <c r="N143" s="38"/>
      <c r="O143" s="34"/>
      <c r="P143" s="39"/>
      <c r="Q143" s="40"/>
      <c r="R143" s="35"/>
      <c r="S143" s="36" t="str">
        <f>IF(AND(Table3[[#This Row],[Pr/Pn]]="PNL",Table3[[#This Row],[Stack]]="SPLIT"),"STACK ERROR",IF(AND(Table3[[#This Row],[Qty]]&gt;0,$K$6&lt;&gt;""),IFERROR(IF($K$6="No",IF(((ROUND((N143+16)/R143,0))*R143)-N143&lt;16,((ROUND((N143+16)/R143,0))*R143)+R143,(ROUND((N143+16)/R143,0))*R143),(L143*P143)+14),""),""))</f>
        <v/>
      </c>
      <c r="T143" s="36" t="str">
        <f>IFERROR(IF(Table3[[#This Row],[Pr/Pn]]="PR",(+Table3[[#This Row],['# of Widths]]*Table3[[#This Row],[Qty]])*2,Table3[[#This Row],['# of Widths]]*Table3[[#This Row],[Qty]]),"")</f>
        <v/>
      </c>
      <c r="U143" s="36" t="str">
        <f>IF(Table3[[#This Row],[Qty]]&gt;=1,ROUND(IFERROR(IF($K$6="No",SUM((K143*S143)/36),S143/36),""),2),"")</f>
        <v/>
      </c>
      <c r="V143" s="36" t="str">
        <f>IF(Table3[[#This Row],[Qty]]&gt;=1,ROUND(IFERROR(SUM(U143*G143)*1.06,""),2),"")</f>
        <v/>
      </c>
      <c r="W143" s="41"/>
      <c r="X14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3" s="56" t="str">
        <f t="shared" si="8"/>
        <v/>
      </c>
      <c r="Z143" s="56" t="str">
        <f t="shared" si="6"/>
        <v/>
      </c>
      <c r="AA143" s="36" t="str">
        <f t="shared" si="7"/>
        <v/>
      </c>
      <c r="AB143" s="42" t="str">
        <f>IF(Table3[[#This Row],[Fabric Name]]="","NO","YES")</f>
        <v>NO</v>
      </c>
    </row>
    <row r="144" spans="1:28" s="43" customFormat="1" ht="23.25" hidden="1" customHeight="1" x14ac:dyDescent="0.2">
      <c r="A144" s="30">
        <v>128</v>
      </c>
      <c r="B144" s="31"/>
      <c r="C144" s="32"/>
      <c r="D144" s="44"/>
      <c r="E144" s="45"/>
      <c r="F144" s="33"/>
      <c r="G144" s="34"/>
      <c r="H144" s="34"/>
      <c r="I144" s="35"/>
      <c r="J144" s="34"/>
      <c r="K144" s="36" t="str" cm="1">
        <f t="array" ref="K14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4" s="37"/>
      <c r="M144" s="55" t="str">
        <f>IF(Table3[[#This Row],[Qty]]&gt;0,(MROUND(IF(H144="PR",((L144/2)+Table3[[#This Row],[Returns Inches]]+O144)*2,L144+Table3[[#This Row],[Returns Inches]]+O144),0.25)),"")</f>
        <v/>
      </c>
      <c r="N144" s="38"/>
      <c r="O144" s="34"/>
      <c r="P144" s="39"/>
      <c r="Q144" s="40"/>
      <c r="R144" s="35"/>
      <c r="S144" s="36" t="str">
        <f>IF(AND(Table3[[#This Row],[Pr/Pn]]="PNL",Table3[[#This Row],[Stack]]="SPLIT"),"STACK ERROR",IF(AND(Table3[[#This Row],[Qty]]&gt;0,$K$6&lt;&gt;""),IFERROR(IF($K$6="No",IF(((ROUND((N144+16)/R144,0))*R144)-N144&lt;16,((ROUND((N144+16)/R144,0))*R144)+R144,(ROUND((N144+16)/R144,0))*R144),(L144*P144)+14),""),""))</f>
        <v/>
      </c>
      <c r="T144" s="36" t="str">
        <f>IFERROR(IF(Table3[[#This Row],[Pr/Pn]]="PR",(+Table3[[#This Row],['# of Widths]]*Table3[[#This Row],[Qty]])*2,Table3[[#This Row],['# of Widths]]*Table3[[#This Row],[Qty]]),"")</f>
        <v/>
      </c>
      <c r="U144" s="36" t="str">
        <f>IF(Table3[[#This Row],[Qty]]&gt;=1,ROUND(IFERROR(IF($K$6="No",SUM((K144*S144)/36),S144/36),""),2),"")</f>
        <v/>
      </c>
      <c r="V144" s="36" t="str">
        <f>IF(Table3[[#This Row],[Qty]]&gt;=1,ROUND(IFERROR(SUM(U144*G144)*1.06,""),2),"")</f>
        <v/>
      </c>
      <c r="W144" s="41"/>
      <c r="X14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4" s="56" t="str">
        <f t="shared" si="8"/>
        <v/>
      </c>
      <c r="Z144" s="56" t="str">
        <f t="shared" si="6"/>
        <v/>
      </c>
      <c r="AA144" s="36" t="str">
        <f t="shared" si="7"/>
        <v/>
      </c>
      <c r="AB144" s="42" t="str">
        <f>IF(Table3[[#This Row],[Fabric Name]]="","NO","YES")</f>
        <v>NO</v>
      </c>
    </row>
    <row r="145" spans="1:28" s="43" customFormat="1" ht="23.25" hidden="1" customHeight="1" x14ac:dyDescent="0.2">
      <c r="A145" s="30">
        <v>129</v>
      </c>
      <c r="B145" s="31"/>
      <c r="C145" s="32"/>
      <c r="D145" s="44"/>
      <c r="E145" s="45"/>
      <c r="F145" s="33"/>
      <c r="G145" s="34"/>
      <c r="H145" s="34"/>
      <c r="I145" s="35"/>
      <c r="J145" s="34"/>
      <c r="K145" s="36" t="str" cm="1">
        <f t="array" ref="K14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5" s="37"/>
      <c r="M145" s="55" t="str">
        <f>IF(Table3[[#This Row],[Qty]]&gt;0,(MROUND(IF(H145="PR",((L145/2)+Table3[[#This Row],[Returns Inches]]+O145)*2,L145+Table3[[#This Row],[Returns Inches]]+O145),0.25)),"")</f>
        <v/>
      </c>
      <c r="N145" s="38"/>
      <c r="O145" s="34"/>
      <c r="P145" s="39"/>
      <c r="Q145" s="40"/>
      <c r="R145" s="35"/>
      <c r="S145" s="36" t="str">
        <f>IF(AND(Table3[[#This Row],[Pr/Pn]]="PNL",Table3[[#This Row],[Stack]]="SPLIT"),"STACK ERROR",IF(AND(Table3[[#This Row],[Qty]]&gt;0,$K$6&lt;&gt;""),IFERROR(IF($K$6="No",IF(((ROUND((N145+16)/R145,0))*R145)-N145&lt;16,((ROUND((N145+16)/R145,0))*R145)+R145,(ROUND((N145+16)/R145,0))*R145),(L145*P145)+14),""),""))</f>
        <v/>
      </c>
      <c r="T145" s="36" t="str">
        <f>IFERROR(IF(Table3[[#This Row],[Pr/Pn]]="PR",(+Table3[[#This Row],['# of Widths]]*Table3[[#This Row],[Qty]])*2,Table3[[#This Row],['# of Widths]]*Table3[[#This Row],[Qty]]),"")</f>
        <v/>
      </c>
      <c r="U145" s="36" t="str">
        <f>IF(Table3[[#This Row],[Qty]]&gt;=1,ROUND(IFERROR(IF($K$6="No",SUM((K145*S145)/36),S145/36),""),2),"")</f>
        <v/>
      </c>
      <c r="V145" s="36" t="str">
        <f>IF(Table3[[#This Row],[Qty]]&gt;=1,ROUND(IFERROR(SUM(U145*G145)*1.06,""),2),"")</f>
        <v/>
      </c>
      <c r="W145" s="41"/>
      <c r="X14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5" s="56" t="str">
        <f t="shared" ref="Y145:Y166" si="9">IFERROR(W145*X145,"")</f>
        <v/>
      </c>
      <c r="Z145" s="56" t="str">
        <f t="shared" si="6"/>
        <v/>
      </c>
      <c r="AA145" s="36" t="str">
        <f t="shared" si="7"/>
        <v/>
      </c>
      <c r="AB145" s="42" t="str">
        <f>IF(Table3[[#This Row],[Fabric Name]]="","NO","YES")</f>
        <v>NO</v>
      </c>
    </row>
    <row r="146" spans="1:28" s="43" customFormat="1" ht="23.25" hidden="1" customHeight="1" x14ac:dyDescent="0.2">
      <c r="A146" s="30">
        <v>130</v>
      </c>
      <c r="B146" s="31"/>
      <c r="C146" s="32"/>
      <c r="D146" s="44"/>
      <c r="E146" s="45"/>
      <c r="F146" s="33"/>
      <c r="G146" s="34"/>
      <c r="H146" s="34"/>
      <c r="I146" s="35"/>
      <c r="J146" s="34"/>
      <c r="K146" s="36" t="str" cm="1">
        <f t="array" ref="K14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6" s="37"/>
      <c r="M146" s="55" t="str">
        <f>IF(Table3[[#This Row],[Qty]]&gt;0,(MROUND(IF(H146="PR",((L146/2)+Table3[[#This Row],[Returns Inches]]+O146)*2,L146+Table3[[#This Row],[Returns Inches]]+O146),0.25)),"")</f>
        <v/>
      </c>
      <c r="N146" s="38"/>
      <c r="O146" s="34"/>
      <c r="P146" s="39"/>
      <c r="Q146" s="40"/>
      <c r="R146" s="35"/>
      <c r="S146" s="36" t="str">
        <f>IF(AND(Table3[[#This Row],[Pr/Pn]]="PNL",Table3[[#This Row],[Stack]]="SPLIT"),"STACK ERROR",IF(AND(Table3[[#This Row],[Qty]]&gt;0,$K$6&lt;&gt;""),IFERROR(IF($K$6="No",IF(((ROUND((N146+16)/R146,0))*R146)-N146&lt;16,((ROUND((N146+16)/R146,0))*R146)+R146,(ROUND((N146+16)/R146,0))*R146),(L146*P146)+14),""),""))</f>
        <v/>
      </c>
      <c r="T146" s="36" t="str">
        <f>IFERROR(IF(Table3[[#This Row],[Pr/Pn]]="PR",(+Table3[[#This Row],['# of Widths]]*Table3[[#This Row],[Qty]])*2,Table3[[#This Row],['# of Widths]]*Table3[[#This Row],[Qty]]),"")</f>
        <v/>
      </c>
      <c r="U146" s="36" t="str">
        <f>IF(Table3[[#This Row],[Qty]]&gt;=1,ROUND(IFERROR(IF($K$6="No",SUM((K146*S146)/36),S146/36),""),2),"")</f>
        <v/>
      </c>
      <c r="V146" s="36" t="str">
        <f>IF(Table3[[#This Row],[Qty]]&gt;=1,ROUND(IFERROR(SUM(U146*G146)*1.06,""),2),"")</f>
        <v/>
      </c>
      <c r="W146" s="41"/>
      <c r="X14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6" s="56" t="str">
        <f t="shared" si="9"/>
        <v/>
      </c>
      <c r="Z146" s="56" t="str">
        <f t="shared" ref="Z146:Z166" si="10">IFERROR(Y146*G146,"")</f>
        <v/>
      </c>
      <c r="AA146" s="36" t="str">
        <f t="shared" ref="AA146:AA166" si="11">IF(J146="YES",(CEILING(((N146*X146)/36),0.25)),"")</f>
        <v/>
      </c>
      <c r="AB146" s="42" t="str">
        <f>IF(Table3[[#This Row],[Fabric Name]]="","NO","YES")</f>
        <v>NO</v>
      </c>
    </row>
    <row r="147" spans="1:28" s="43" customFormat="1" ht="23.25" hidden="1" customHeight="1" x14ac:dyDescent="0.2">
      <c r="A147" s="30">
        <v>131</v>
      </c>
      <c r="B147" s="31"/>
      <c r="C147" s="32"/>
      <c r="D147" s="44"/>
      <c r="E147" s="45"/>
      <c r="F147" s="33"/>
      <c r="G147" s="34"/>
      <c r="H147" s="34"/>
      <c r="I147" s="35"/>
      <c r="J147" s="34"/>
      <c r="K147" s="36" t="str" cm="1">
        <f t="array" ref="K14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7" s="37"/>
      <c r="M147" s="55" t="str">
        <f>IF(Table3[[#This Row],[Qty]]&gt;0,(MROUND(IF(H147="PR",((L147/2)+Table3[[#This Row],[Returns Inches]]+O147)*2,L147+Table3[[#This Row],[Returns Inches]]+O147),0.25)),"")</f>
        <v/>
      </c>
      <c r="N147" s="38"/>
      <c r="O147" s="34"/>
      <c r="P147" s="39"/>
      <c r="Q147" s="40"/>
      <c r="R147" s="35"/>
      <c r="S147" s="36" t="str">
        <f>IF(AND(Table3[[#This Row],[Pr/Pn]]="PNL",Table3[[#This Row],[Stack]]="SPLIT"),"STACK ERROR",IF(AND(Table3[[#This Row],[Qty]]&gt;0,$K$6&lt;&gt;""),IFERROR(IF($K$6="No",IF(((ROUND((N147+16)/R147,0))*R147)-N147&lt;16,((ROUND((N147+16)/R147,0))*R147)+R147,(ROUND((N147+16)/R147,0))*R147),(L147*P147)+14),""),""))</f>
        <v/>
      </c>
      <c r="T147" s="36" t="str">
        <f>IFERROR(IF(Table3[[#This Row],[Pr/Pn]]="PR",(+Table3[[#This Row],['# of Widths]]*Table3[[#This Row],[Qty]])*2,Table3[[#This Row],['# of Widths]]*Table3[[#This Row],[Qty]]),"")</f>
        <v/>
      </c>
      <c r="U147" s="36" t="str">
        <f>IF(Table3[[#This Row],[Qty]]&gt;=1,ROUND(IFERROR(IF($K$6="No",SUM((K147*S147)/36),S147/36),""),2),"")</f>
        <v/>
      </c>
      <c r="V147" s="36" t="str">
        <f>IF(Table3[[#This Row],[Qty]]&gt;=1,ROUND(IFERROR(SUM(U147*G147)*1.06,""),2),"")</f>
        <v/>
      </c>
      <c r="W147" s="41"/>
      <c r="X14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7" s="56" t="str">
        <f t="shared" si="9"/>
        <v/>
      </c>
      <c r="Z147" s="56" t="str">
        <f t="shared" si="10"/>
        <v/>
      </c>
      <c r="AA147" s="36" t="str">
        <f t="shared" si="11"/>
        <v/>
      </c>
      <c r="AB147" s="42" t="str">
        <f>IF(Table3[[#This Row],[Fabric Name]]="","NO","YES")</f>
        <v>NO</v>
      </c>
    </row>
    <row r="148" spans="1:28" s="43" customFormat="1" ht="23.25" hidden="1" customHeight="1" x14ac:dyDescent="0.2">
      <c r="A148" s="30">
        <v>132</v>
      </c>
      <c r="B148" s="31"/>
      <c r="C148" s="32"/>
      <c r="D148" s="44"/>
      <c r="E148" s="45"/>
      <c r="F148" s="33"/>
      <c r="G148" s="34"/>
      <c r="H148" s="34"/>
      <c r="I148" s="35"/>
      <c r="J148" s="34"/>
      <c r="K148" s="36" t="str" cm="1">
        <f t="array" ref="K14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8" s="37"/>
      <c r="M148" s="55" t="str">
        <f>IF(Table3[[#This Row],[Qty]]&gt;0,(MROUND(IF(H148="PR",((L148/2)+Table3[[#This Row],[Returns Inches]]+O148)*2,L148+Table3[[#This Row],[Returns Inches]]+O148),0.25)),"")</f>
        <v/>
      </c>
      <c r="N148" s="38"/>
      <c r="O148" s="34"/>
      <c r="P148" s="39"/>
      <c r="Q148" s="40"/>
      <c r="R148" s="35"/>
      <c r="S148" s="36" t="str">
        <f>IF(AND(Table3[[#This Row],[Pr/Pn]]="PNL",Table3[[#This Row],[Stack]]="SPLIT"),"STACK ERROR",IF(AND(Table3[[#This Row],[Qty]]&gt;0,$K$6&lt;&gt;""),IFERROR(IF($K$6="No",IF(((ROUND((N148+16)/R148,0))*R148)-N148&lt;16,((ROUND((N148+16)/R148,0))*R148)+R148,(ROUND((N148+16)/R148,0))*R148),(L148*P148)+14),""),""))</f>
        <v/>
      </c>
      <c r="T148" s="36" t="str">
        <f>IFERROR(IF(Table3[[#This Row],[Pr/Pn]]="PR",(+Table3[[#This Row],['# of Widths]]*Table3[[#This Row],[Qty]])*2,Table3[[#This Row],['# of Widths]]*Table3[[#This Row],[Qty]]),"")</f>
        <v/>
      </c>
      <c r="U148" s="36" t="str">
        <f>IF(Table3[[#This Row],[Qty]]&gt;=1,ROUND(IFERROR(IF($K$6="No",SUM((K148*S148)/36),S148/36),""),2),"")</f>
        <v/>
      </c>
      <c r="V148" s="36" t="str">
        <f>IF(Table3[[#This Row],[Qty]]&gt;=1,ROUND(IFERROR(SUM(U148*G148)*1.06,""),2),"")</f>
        <v/>
      </c>
      <c r="W148" s="41"/>
      <c r="X14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8" s="56" t="str">
        <f t="shared" si="9"/>
        <v/>
      </c>
      <c r="Z148" s="56" t="str">
        <f t="shared" si="10"/>
        <v/>
      </c>
      <c r="AA148" s="36" t="str">
        <f t="shared" si="11"/>
        <v/>
      </c>
      <c r="AB148" s="42" t="str">
        <f>IF(Table3[[#This Row],[Fabric Name]]="","NO","YES")</f>
        <v>NO</v>
      </c>
    </row>
    <row r="149" spans="1:28" s="43" customFormat="1" ht="23.25" hidden="1" customHeight="1" x14ac:dyDescent="0.2">
      <c r="A149" s="30">
        <v>133</v>
      </c>
      <c r="B149" s="31"/>
      <c r="C149" s="32"/>
      <c r="D149" s="44"/>
      <c r="E149" s="45"/>
      <c r="F149" s="33"/>
      <c r="G149" s="34"/>
      <c r="H149" s="34"/>
      <c r="I149" s="35"/>
      <c r="J149" s="34"/>
      <c r="K149" s="36" t="str" cm="1">
        <f t="array" ref="K14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49" s="37"/>
      <c r="M149" s="55" t="str">
        <f>IF(Table3[[#This Row],[Qty]]&gt;0,(MROUND(IF(H149="PR",((L149/2)+Table3[[#This Row],[Returns Inches]]+O149)*2,L149+Table3[[#This Row],[Returns Inches]]+O149),0.25)),"")</f>
        <v/>
      </c>
      <c r="N149" s="38"/>
      <c r="O149" s="34"/>
      <c r="P149" s="39"/>
      <c r="Q149" s="40"/>
      <c r="R149" s="35"/>
      <c r="S149" s="36" t="str">
        <f>IF(AND(Table3[[#This Row],[Pr/Pn]]="PNL",Table3[[#This Row],[Stack]]="SPLIT"),"STACK ERROR",IF(AND(Table3[[#This Row],[Qty]]&gt;0,$K$6&lt;&gt;""),IFERROR(IF($K$6="No",IF(((ROUND((N149+16)/R149,0))*R149)-N149&lt;16,((ROUND((N149+16)/R149,0))*R149)+R149,(ROUND((N149+16)/R149,0))*R149),(L149*P149)+14),""),""))</f>
        <v/>
      </c>
      <c r="T149" s="36" t="str">
        <f>IFERROR(IF(Table3[[#This Row],[Pr/Pn]]="PR",(+Table3[[#This Row],['# of Widths]]*Table3[[#This Row],[Qty]])*2,Table3[[#This Row],['# of Widths]]*Table3[[#This Row],[Qty]]),"")</f>
        <v/>
      </c>
      <c r="U149" s="36" t="str">
        <f>IF(Table3[[#This Row],[Qty]]&gt;=1,ROUND(IFERROR(IF($K$6="No",SUM((K149*S149)/36),S149/36),""),2),"")</f>
        <v/>
      </c>
      <c r="V149" s="36" t="str">
        <f>IF(Table3[[#This Row],[Qty]]&gt;=1,ROUND(IFERROR(SUM(U149*G149)*1.06,""),2),"")</f>
        <v/>
      </c>
      <c r="W149" s="41"/>
      <c r="X14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49" s="56" t="str">
        <f t="shared" si="9"/>
        <v/>
      </c>
      <c r="Z149" s="56" t="str">
        <f t="shared" si="10"/>
        <v/>
      </c>
      <c r="AA149" s="36" t="str">
        <f t="shared" si="11"/>
        <v/>
      </c>
      <c r="AB149" s="42" t="str">
        <f>IF(Table3[[#This Row],[Fabric Name]]="","NO","YES")</f>
        <v>NO</v>
      </c>
    </row>
    <row r="150" spans="1:28" s="43" customFormat="1" ht="23.25" hidden="1" customHeight="1" x14ac:dyDescent="0.2">
      <c r="A150" s="30">
        <v>134</v>
      </c>
      <c r="B150" s="31"/>
      <c r="C150" s="32"/>
      <c r="D150" s="44"/>
      <c r="E150" s="45"/>
      <c r="F150" s="33"/>
      <c r="G150" s="34"/>
      <c r="H150" s="34"/>
      <c r="I150" s="35"/>
      <c r="J150" s="34"/>
      <c r="K150" s="36" t="str" cm="1">
        <f t="array" ref="K15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0" s="37"/>
      <c r="M150" s="55" t="str">
        <f>IF(Table3[[#This Row],[Qty]]&gt;0,(MROUND(IF(H150="PR",((L150/2)+Table3[[#This Row],[Returns Inches]]+O150)*2,L150+Table3[[#This Row],[Returns Inches]]+O150),0.25)),"")</f>
        <v/>
      </c>
      <c r="N150" s="38"/>
      <c r="O150" s="34"/>
      <c r="P150" s="39"/>
      <c r="Q150" s="40"/>
      <c r="R150" s="35"/>
      <c r="S150" s="36" t="str">
        <f>IF(AND(Table3[[#This Row],[Pr/Pn]]="PNL",Table3[[#This Row],[Stack]]="SPLIT"),"STACK ERROR",IF(AND(Table3[[#This Row],[Qty]]&gt;0,$K$6&lt;&gt;""),IFERROR(IF($K$6="No",IF(((ROUND((N150+16)/R150,0))*R150)-N150&lt;16,((ROUND((N150+16)/R150,0))*R150)+R150,(ROUND((N150+16)/R150,0))*R150),(L150*P150)+14),""),""))</f>
        <v/>
      </c>
      <c r="T150" s="36" t="str">
        <f>IFERROR(IF(Table3[[#This Row],[Pr/Pn]]="PR",(+Table3[[#This Row],['# of Widths]]*Table3[[#This Row],[Qty]])*2,Table3[[#This Row],['# of Widths]]*Table3[[#This Row],[Qty]]),"")</f>
        <v/>
      </c>
      <c r="U150" s="36" t="str">
        <f>IF(Table3[[#This Row],[Qty]]&gt;=1,ROUND(IFERROR(IF($K$6="No",SUM((K150*S150)/36),S150/36),""),2),"")</f>
        <v/>
      </c>
      <c r="V150" s="36" t="str">
        <f>IF(Table3[[#This Row],[Qty]]&gt;=1,ROUND(IFERROR(SUM(U150*G150)*1.06,""),2),"")</f>
        <v/>
      </c>
      <c r="W150" s="41"/>
      <c r="X15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0" s="56" t="str">
        <f t="shared" si="9"/>
        <v/>
      </c>
      <c r="Z150" s="56" t="str">
        <f t="shared" si="10"/>
        <v/>
      </c>
      <c r="AA150" s="36" t="str">
        <f t="shared" si="11"/>
        <v/>
      </c>
      <c r="AB150" s="42" t="str">
        <f>IF(Table3[[#This Row],[Fabric Name]]="","NO","YES")</f>
        <v>NO</v>
      </c>
    </row>
    <row r="151" spans="1:28" s="43" customFormat="1" ht="23.25" hidden="1" customHeight="1" x14ac:dyDescent="0.2">
      <c r="A151" s="30">
        <v>135</v>
      </c>
      <c r="B151" s="31"/>
      <c r="C151" s="32"/>
      <c r="D151" s="44"/>
      <c r="E151" s="45"/>
      <c r="F151" s="33"/>
      <c r="G151" s="34"/>
      <c r="H151" s="34"/>
      <c r="I151" s="35"/>
      <c r="J151" s="34"/>
      <c r="K151" s="36" t="str" cm="1">
        <f t="array" ref="K15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1" s="37"/>
      <c r="M151" s="55" t="str">
        <f>IF(Table3[[#This Row],[Qty]]&gt;0,(MROUND(IF(H151="PR",((L151/2)+Table3[[#This Row],[Returns Inches]]+O151)*2,L151+Table3[[#This Row],[Returns Inches]]+O151),0.25)),"")</f>
        <v/>
      </c>
      <c r="N151" s="38"/>
      <c r="O151" s="34"/>
      <c r="P151" s="39"/>
      <c r="Q151" s="40"/>
      <c r="R151" s="35"/>
      <c r="S151" s="36" t="str">
        <f>IF(AND(Table3[[#This Row],[Pr/Pn]]="PNL",Table3[[#This Row],[Stack]]="SPLIT"),"STACK ERROR",IF(AND(Table3[[#This Row],[Qty]]&gt;0,$K$6&lt;&gt;""),IFERROR(IF($K$6="No",IF(((ROUND((N151+16)/R151,0))*R151)-N151&lt;16,((ROUND((N151+16)/R151,0))*R151)+R151,(ROUND((N151+16)/R151,0))*R151),(L151*P151)+14),""),""))</f>
        <v/>
      </c>
      <c r="T151" s="36" t="str">
        <f>IFERROR(IF(Table3[[#This Row],[Pr/Pn]]="PR",(+Table3[[#This Row],['# of Widths]]*Table3[[#This Row],[Qty]])*2,Table3[[#This Row],['# of Widths]]*Table3[[#This Row],[Qty]]),"")</f>
        <v/>
      </c>
      <c r="U151" s="36" t="str">
        <f>IF(Table3[[#This Row],[Qty]]&gt;=1,ROUND(IFERROR(IF($K$6="No",SUM((K151*S151)/36),S151/36),""),2),"")</f>
        <v/>
      </c>
      <c r="V151" s="36" t="str">
        <f>IF(Table3[[#This Row],[Qty]]&gt;=1,ROUND(IFERROR(SUM(U151*G151)*1.06,""),2),"")</f>
        <v/>
      </c>
      <c r="W151" s="41"/>
      <c r="X15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1" s="56" t="str">
        <f t="shared" si="9"/>
        <v/>
      </c>
      <c r="Z151" s="56" t="str">
        <f t="shared" si="10"/>
        <v/>
      </c>
      <c r="AA151" s="36" t="str">
        <f t="shared" si="11"/>
        <v/>
      </c>
      <c r="AB151" s="42" t="str">
        <f>IF(Table3[[#This Row],[Fabric Name]]="","NO","YES")</f>
        <v>NO</v>
      </c>
    </row>
    <row r="152" spans="1:28" s="43" customFormat="1" ht="23.25" hidden="1" customHeight="1" x14ac:dyDescent="0.2">
      <c r="A152" s="30">
        <v>136</v>
      </c>
      <c r="B152" s="31"/>
      <c r="C152" s="32"/>
      <c r="D152" s="44"/>
      <c r="E152" s="45"/>
      <c r="F152" s="33"/>
      <c r="G152" s="34"/>
      <c r="H152" s="34"/>
      <c r="I152" s="35"/>
      <c r="J152" s="34"/>
      <c r="K152" s="36" t="str" cm="1">
        <f t="array" ref="K15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2" s="37"/>
      <c r="M152" s="55" t="str">
        <f>IF(Table3[[#This Row],[Qty]]&gt;0,(MROUND(IF(H152="PR",((L152/2)+Table3[[#This Row],[Returns Inches]]+O152)*2,L152+Table3[[#This Row],[Returns Inches]]+O152),0.25)),"")</f>
        <v/>
      </c>
      <c r="N152" s="38"/>
      <c r="O152" s="34"/>
      <c r="P152" s="39"/>
      <c r="Q152" s="40"/>
      <c r="R152" s="35"/>
      <c r="S152" s="36" t="str">
        <f>IF(AND(Table3[[#This Row],[Pr/Pn]]="PNL",Table3[[#This Row],[Stack]]="SPLIT"),"STACK ERROR",IF(AND(Table3[[#This Row],[Qty]]&gt;0,$K$6&lt;&gt;""),IFERROR(IF($K$6="No",IF(((ROUND((N152+16)/R152,0))*R152)-N152&lt;16,((ROUND((N152+16)/R152,0))*R152)+R152,(ROUND((N152+16)/R152,0))*R152),(L152*P152)+14),""),""))</f>
        <v/>
      </c>
      <c r="T152" s="36" t="str">
        <f>IFERROR(IF(Table3[[#This Row],[Pr/Pn]]="PR",(+Table3[[#This Row],['# of Widths]]*Table3[[#This Row],[Qty]])*2,Table3[[#This Row],['# of Widths]]*Table3[[#This Row],[Qty]]),"")</f>
        <v/>
      </c>
      <c r="U152" s="36" t="str">
        <f>IF(Table3[[#This Row],[Qty]]&gt;=1,ROUND(IFERROR(IF($K$6="No",SUM((K152*S152)/36),S152/36),""),2),"")</f>
        <v/>
      </c>
      <c r="V152" s="36" t="str">
        <f>IF(Table3[[#This Row],[Qty]]&gt;=1,ROUND(IFERROR(SUM(U152*G152)*1.06,""),2),"")</f>
        <v/>
      </c>
      <c r="W152" s="41"/>
      <c r="X15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2" s="56" t="str">
        <f t="shared" si="9"/>
        <v/>
      </c>
      <c r="Z152" s="56" t="str">
        <f t="shared" si="10"/>
        <v/>
      </c>
      <c r="AA152" s="36" t="str">
        <f t="shared" si="11"/>
        <v/>
      </c>
      <c r="AB152" s="42" t="str">
        <f>IF(Table3[[#This Row],[Fabric Name]]="","NO","YES")</f>
        <v>NO</v>
      </c>
    </row>
    <row r="153" spans="1:28" s="43" customFormat="1" ht="23.25" hidden="1" customHeight="1" x14ac:dyDescent="0.2">
      <c r="A153" s="30">
        <v>137</v>
      </c>
      <c r="B153" s="31"/>
      <c r="C153" s="32"/>
      <c r="D153" s="44"/>
      <c r="E153" s="45"/>
      <c r="F153" s="33"/>
      <c r="G153" s="34"/>
      <c r="H153" s="34"/>
      <c r="I153" s="35"/>
      <c r="J153" s="34"/>
      <c r="K153" s="36" t="str" cm="1">
        <f t="array" ref="K15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3" s="37"/>
      <c r="M153" s="55" t="str">
        <f>IF(Table3[[#This Row],[Qty]]&gt;0,(MROUND(IF(H153="PR",((L153/2)+Table3[[#This Row],[Returns Inches]]+O153)*2,L153+Table3[[#This Row],[Returns Inches]]+O153),0.25)),"")</f>
        <v/>
      </c>
      <c r="N153" s="38"/>
      <c r="O153" s="34"/>
      <c r="P153" s="39"/>
      <c r="Q153" s="40"/>
      <c r="R153" s="35"/>
      <c r="S153" s="36" t="str">
        <f>IF(AND(Table3[[#This Row],[Pr/Pn]]="PNL",Table3[[#This Row],[Stack]]="SPLIT"),"STACK ERROR",IF(AND(Table3[[#This Row],[Qty]]&gt;0,$K$6&lt;&gt;""),IFERROR(IF($K$6="No",IF(((ROUND((N153+16)/R153,0))*R153)-N153&lt;16,((ROUND((N153+16)/R153,0))*R153)+R153,(ROUND((N153+16)/R153,0))*R153),(L153*P153)+14),""),""))</f>
        <v/>
      </c>
      <c r="T153" s="36" t="str">
        <f>IFERROR(IF(Table3[[#This Row],[Pr/Pn]]="PR",(+Table3[[#This Row],['# of Widths]]*Table3[[#This Row],[Qty]])*2,Table3[[#This Row],['# of Widths]]*Table3[[#This Row],[Qty]]),"")</f>
        <v/>
      </c>
      <c r="U153" s="36" t="str">
        <f>IF(Table3[[#This Row],[Qty]]&gt;=1,ROUND(IFERROR(IF($K$6="No",SUM((K153*S153)/36),S153/36),""),2),"")</f>
        <v/>
      </c>
      <c r="V153" s="36" t="str">
        <f>IF(Table3[[#This Row],[Qty]]&gt;=1,ROUND(IFERROR(SUM(U153*G153)*1.06,""),2),"")</f>
        <v/>
      </c>
      <c r="W153" s="41"/>
      <c r="X15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3" s="56" t="str">
        <f t="shared" si="9"/>
        <v/>
      </c>
      <c r="Z153" s="56" t="str">
        <f t="shared" si="10"/>
        <v/>
      </c>
      <c r="AA153" s="36" t="str">
        <f t="shared" si="11"/>
        <v/>
      </c>
      <c r="AB153" s="42" t="str">
        <f>IF(Table3[[#This Row],[Fabric Name]]="","NO","YES")</f>
        <v>NO</v>
      </c>
    </row>
    <row r="154" spans="1:28" s="43" customFormat="1" ht="23.25" hidden="1" customHeight="1" x14ac:dyDescent="0.2">
      <c r="A154" s="30">
        <v>138</v>
      </c>
      <c r="B154" s="31"/>
      <c r="C154" s="32"/>
      <c r="D154" s="44"/>
      <c r="E154" s="45"/>
      <c r="F154" s="33"/>
      <c r="G154" s="34"/>
      <c r="H154" s="34"/>
      <c r="I154" s="35"/>
      <c r="J154" s="34"/>
      <c r="K154" s="36" t="str" cm="1">
        <f t="array" ref="K15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4" s="37"/>
      <c r="M154" s="55" t="str">
        <f>IF(Table3[[#This Row],[Qty]]&gt;0,(MROUND(IF(H154="PR",((L154/2)+Table3[[#This Row],[Returns Inches]]+O154)*2,L154+Table3[[#This Row],[Returns Inches]]+O154),0.25)),"")</f>
        <v/>
      </c>
      <c r="N154" s="38"/>
      <c r="O154" s="34"/>
      <c r="P154" s="39"/>
      <c r="Q154" s="40"/>
      <c r="R154" s="35"/>
      <c r="S154" s="36" t="str">
        <f>IF(AND(Table3[[#This Row],[Pr/Pn]]="PNL",Table3[[#This Row],[Stack]]="SPLIT"),"STACK ERROR",IF(AND(Table3[[#This Row],[Qty]]&gt;0,$K$6&lt;&gt;""),IFERROR(IF($K$6="No",IF(((ROUND((N154+16)/R154,0))*R154)-N154&lt;16,((ROUND((N154+16)/R154,0))*R154)+R154,(ROUND((N154+16)/R154,0))*R154),(L154*P154)+14),""),""))</f>
        <v/>
      </c>
      <c r="T154" s="36" t="str">
        <f>IFERROR(IF(Table3[[#This Row],[Pr/Pn]]="PR",(+Table3[[#This Row],['# of Widths]]*Table3[[#This Row],[Qty]])*2,Table3[[#This Row],['# of Widths]]*Table3[[#This Row],[Qty]]),"")</f>
        <v/>
      </c>
      <c r="U154" s="36" t="str">
        <f>IF(Table3[[#This Row],[Qty]]&gt;=1,ROUND(IFERROR(IF($K$6="No",SUM((K154*S154)/36),S154/36),""),2),"")</f>
        <v/>
      </c>
      <c r="V154" s="36" t="str">
        <f>IF(Table3[[#This Row],[Qty]]&gt;=1,ROUND(IFERROR(SUM(U154*G154)*1.06,""),2),"")</f>
        <v/>
      </c>
      <c r="W154" s="41"/>
      <c r="X15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4" s="56" t="str">
        <f t="shared" si="9"/>
        <v/>
      </c>
      <c r="Z154" s="56" t="str">
        <f t="shared" si="10"/>
        <v/>
      </c>
      <c r="AA154" s="36" t="str">
        <f t="shared" si="11"/>
        <v/>
      </c>
      <c r="AB154" s="42" t="str">
        <f>IF(Table3[[#This Row],[Fabric Name]]="","NO","YES")</f>
        <v>NO</v>
      </c>
    </row>
    <row r="155" spans="1:28" s="43" customFormat="1" ht="23.25" hidden="1" customHeight="1" x14ac:dyDescent="0.2">
      <c r="A155" s="30">
        <v>139</v>
      </c>
      <c r="B155" s="31"/>
      <c r="C155" s="32"/>
      <c r="D155" s="44"/>
      <c r="E155" s="45"/>
      <c r="F155" s="33"/>
      <c r="G155" s="34"/>
      <c r="H155" s="34"/>
      <c r="I155" s="35"/>
      <c r="J155" s="34"/>
      <c r="K155" s="36" t="str" cm="1">
        <f t="array" ref="K15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5" s="37"/>
      <c r="M155" s="55" t="str">
        <f>IF(Table3[[#This Row],[Qty]]&gt;0,(MROUND(IF(H155="PR",((L155/2)+Table3[[#This Row],[Returns Inches]]+O155)*2,L155+Table3[[#This Row],[Returns Inches]]+O155),0.25)),"")</f>
        <v/>
      </c>
      <c r="N155" s="38"/>
      <c r="O155" s="34"/>
      <c r="P155" s="39"/>
      <c r="Q155" s="40"/>
      <c r="R155" s="35"/>
      <c r="S155" s="36" t="str">
        <f>IF(AND(Table3[[#This Row],[Pr/Pn]]="PNL",Table3[[#This Row],[Stack]]="SPLIT"),"STACK ERROR",IF(AND(Table3[[#This Row],[Qty]]&gt;0,$K$6&lt;&gt;""),IFERROR(IF($K$6="No",IF(((ROUND((N155+16)/R155,0))*R155)-N155&lt;16,((ROUND((N155+16)/R155,0))*R155)+R155,(ROUND((N155+16)/R155,0))*R155),(L155*P155)+14),""),""))</f>
        <v/>
      </c>
      <c r="T155" s="36" t="str">
        <f>IFERROR(IF(Table3[[#This Row],[Pr/Pn]]="PR",(+Table3[[#This Row],['# of Widths]]*Table3[[#This Row],[Qty]])*2,Table3[[#This Row],['# of Widths]]*Table3[[#This Row],[Qty]]),"")</f>
        <v/>
      </c>
      <c r="U155" s="36" t="str">
        <f>IF(Table3[[#This Row],[Qty]]&gt;=1,ROUND(IFERROR(IF($K$6="No",SUM((K155*S155)/36),S155/36),""),2),"")</f>
        <v/>
      </c>
      <c r="V155" s="36" t="str">
        <f>IF(Table3[[#This Row],[Qty]]&gt;=1,ROUND(IFERROR(SUM(U155*G155)*1.06,""),2),"")</f>
        <v/>
      </c>
      <c r="W155" s="41"/>
      <c r="X15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5" s="56" t="str">
        <f t="shared" si="9"/>
        <v/>
      </c>
      <c r="Z155" s="56" t="str">
        <f t="shared" si="10"/>
        <v/>
      </c>
      <c r="AA155" s="36" t="str">
        <f t="shared" si="11"/>
        <v/>
      </c>
      <c r="AB155" s="42" t="str">
        <f>IF(Table3[[#This Row],[Fabric Name]]="","NO","YES")</f>
        <v>NO</v>
      </c>
    </row>
    <row r="156" spans="1:28" s="43" customFormat="1" ht="23.25" hidden="1" customHeight="1" x14ac:dyDescent="0.2">
      <c r="A156" s="30">
        <v>140</v>
      </c>
      <c r="B156" s="31"/>
      <c r="C156" s="32"/>
      <c r="D156" s="44"/>
      <c r="E156" s="45"/>
      <c r="F156" s="33"/>
      <c r="G156" s="34"/>
      <c r="H156" s="34"/>
      <c r="I156" s="35"/>
      <c r="J156" s="34"/>
      <c r="K156" s="36" t="str" cm="1">
        <f t="array" ref="K15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6" s="37"/>
      <c r="M156" s="55" t="str">
        <f>IF(Table3[[#This Row],[Qty]]&gt;0,(MROUND(IF(H156="PR",((L156/2)+Table3[[#This Row],[Returns Inches]]+O156)*2,L156+Table3[[#This Row],[Returns Inches]]+O156),0.25)),"")</f>
        <v/>
      </c>
      <c r="N156" s="38"/>
      <c r="O156" s="34"/>
      <c r="P156" s="39"/>
      <c r="Q156" s="40"/>
      <c r="R156" s="35"/>
      <c r="S156" s="36" t="str">
        <f>IF(AND(Table3[[#This Row],[Pr/Pn]]="PNL",Table3[[#This Row],[Stack]]="SPLIT"),"STACK ERROR",IF(AND(Table3[[#This Row],[Qty]]&gt;0,$K$6&lt;&gt;""),IFERROR(IF($K$6="No",IF(((ROUND((N156+16)/R156,0))*R156)-N156&lt;16,((ROUND((N156+16)/R156,0))*R156)+R156,(ROUND((N156+16)/R156,0))*R156),(L156*P156)+14),""),""))</f>
        <v/>
      </c>
      <c r="T156" s="36" t="str">
        <f>IFERROR(IF(Table3[[#This Row],[Pr/Pn]]="PR",(+Table3[[#This Row],['# of Widths]]*Table3[[#This Row],[Qty]])*2,Table3[[#This Row],['# of Widths]]*Table3[[#This Row],[Qty]]),"")</f>
        <v/>
      </c>
      <c r="U156" s="36" t="str">
        <f>IF(Table3[[#This Row],[Qty]]&gt;=1,ROUND(IFERROR(IF($K$6="No",SUM((K156*S156)/36),S156/36),""),2),"")</f>
        <v/>
      </c>
      <c r="V156" s="36" t="str">
        <f>IF(Table3[[#This Row],[Qty]]&gt;=1,ROUND(IFERROR(SUM(U156*G156)*1.06,""),2),"")</f>
        <v/>
      </c>
      <c r="W156" s="41"/>
      <c r="X15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6" s="56" t="str">
        <f t="shared" si="9"/>
        <v/>
      </c>
      <c r="Z156" s="56" t="str">
        <f t="shared" si="10"/>
        <v/>
      </c>
      <c r="AA156" s="36" t="str">
        <f t="shared" si="11"/>
        <v/>
      </c>
      <c r="AB156" s="42" t="str">
        <f>IF(Table3[[#This Row],[Fabric Name]]="","NO","YES")</f>
        <v>NO</v>
      </c>
    </row>
    <row r="157" spans="1:28" s="43" customFormat="1" ht="23.25" hidden="1" customHeight="1" x14ac:dyDescent="0.2">
      <c r="A157" s="30">
        <v>141</v>
      </c>
      <c r="B157" s="31"/>
      <c r="C157" s="32"/>
      <c r="D157" s="44"/>
      <c r="E157" s="45"/>
      <c r="F157" s="33"/>
      <c r="G157" s="34"/>
      <c r="H157" s="34"/>
      <c r="I157" s="35"/>
      <c r="J157" s="34"/>
      <c r="K157" s="36" t="str" cm="1">
        <f t="array" ref="K157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7" s="37"/>
      <c r="M157" s="55" t="str">
        <f>IF(Table3[[#This Row],[Qty]]&gt;0,(MROUND(IF(H157="PR",((L157/2)+Table3[[#This Row],[Returns Inches]]+O157)*2,L157+Table3[[#This Row],[Returns Inches]]+O157),0.25)),"")</f>
        <v/>
      </c>
      <c r="N157" s="38"/>
      <c r="O157" s="34"/>
      <c r="P157" s="39"/>
      <c r="Q157" s="40"/>
      <c r="R157" s="35"/>
      <c r="S157" s="36" t="str">
        <f>IF(AND(Table3[[#This Row],[Pr/Pn]]="PNL",Table3[[#This Row],[Stack]]="SPLIT"),"STACK ERROR",IF(AND(Table3[[#This Row],[Qty]]&gt;0,$K$6&lt;&gt;""),IFERROR(IF($K$6="No",IF(((ROUND((N157+16)/R157,0))*R157)-N157&lt;16,((ROUND((N157+16)/R157,0))*R157)+R157,(ROUND((N157+16)/R157,0))*R157),(L157*P157)+14),""),""))</f>
        <v/>
      </c>
      <c r="T157" s="36" t="str">
        <f>IFERROR(IF(Table3[[#This Row],[Pr/Pn]]="PR",(+Table3[[#This Row],['# of Widths]]*Table3[[#This Row],[Qty]])*2,Table3[[#This Row],['# of Widths]]*Table3[[#This Row],[Qty]]),"")</f>
        <v/>
      </c>
      <c r="U157" s="36" t="str">
        <f>IF(Table3[[#This Row],[Qty]]&gt;=1,ROUND(IFERROR(IF($K$6="No",SUM((K157*S157)/36),S157/36),""),2),"")</f>
        <v/>
      </c>
      <c r="V157" s="36" t="str">
        <f>IF(Table3[[#This Row],[Qty]]&gt;=1,ROUND(IFERROR(SUM(U157*G157)*1.06,""),2),"")</f>
        <v/>
      </c>
      <c r="W157" s="41"/>
      <c r="X157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7" s="56" t="str">
        <f t="shared" si="9"/>
        <v/>
      </c>
      <c r="Z157" s="56" t="str">
        <f t="shared" si="10"/>
        <v/>
      </c>
      <c r="AA157" s="36" t="str">
        <f t="shared" si="11"/>
        <v/>
      </c>
      <c r="AB157" s="42" t="str">
        <f>IF(Table3[[#This Row],[Fabric Name]]="","NO","YES")</f>
        <v>NO</v>
      </c>
    </row>
    <row r="158" spans="1:28" s="43" customFormat="1" ht="23.25" hidden="1" customHeight="1" x14ac:dyDescent="0.2">
      <c r="A158" s="30">
        <v>142</v>
      </c>
      <c r="B158" s="31"/>
      <c r="C158" s="32"/>
      <c r="D158" s="44"/>
      <c r="E158" s="45"/>
      <c r="F158" s="33"/>
      <c r="G158" s="34"/>
      <c r="H158" s="34"/>
      <c r="I158" s="35"/>
      <c r="J158" s="34"/>
      <c r="K158" s="36" t="str" cm="1">
        <f t="array" ref="K158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8" s="37"/>
      <c r="M158" s="55" t="str">
        <f>IF(Table3[[#This Row],[Qty]]&gt;0,(MROUND(IF(H158="PR",((L158/2)+Table3[[#This Row],[Returns Inches]]+O158)*2,L158+Table3[[#This Row],[Returns Inches]]+O158),0.25)),"")</f>
        <v/>
      </c>
      <c r="N158" s="38"/>
      <c r="O158" s="34"/>
      <c r="P158" s="39"/>
      <c r="Q158" s="40"/>
      <c r="R158" s="35"/>
      <c r="S158" s="36" t="str">
        <f>IF(AND(Table3[[#This Row],[Pr/Pn]]="PNL",Table3[[#This Row],[Stack]]="SPLIT"),"STACK ERROR",IF(AND(Table3[[#This Row],[Qty]]&gt;0,$K$6&lt;&gt;""),IFERROR(IF($K$6="No",IF(((ROUND((N158+16)/R158,0))*R158)-N158&lt;16,((ROUND((N158+16)/R158,0))*R158)+R158,(ROUND((N158+16)/R158,0))*R158),(L158*P158)+14),""),""))</f>
        <v/>
      </c>
      <c r="T158" s="36" t="str">
        <f>IFERROR(IF(Table3[[#This Row],[Pr/Pn]]="PR",(+Table3[[#This Row],['# of Widths]]*Table3[[#This Row],[Qty]])*2,Table3[[#This Row],['# of Widths]]*Table3[[#This Row],[Qty]]),"")</f>
        <v/>
      </c>
      <c r="U158" s="36" t="str">
        <f>IF(Table3[[#This Row],[Qty]]&gt;=1,ROUND(IFERROR(IF($K$6="No",SUM((K158*S158)/36),S158/36),""),2),"")</f>
        <v/>
      </c>
      <c r="V158" s="36" t="str">
        <f>IF(Table3[[#This Row],[Qty]]&gt;=1,ROUND(IFERROR(SUM(U158*G158)*1.06,""),2),"")</f>
        <v/>
      </c>
      <c r="W158" s="41"/>
      <c r="X158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8" s="56" t="str">
        <f t="shared" si="9"/>
        <v/>
      </c>
      <c r="Z158" s="56" t="str">
        <f t="shared" si="10"/>
        <v/>
      </c>
      <c r="AA158" s="36" t="str">
        <f t="shared" si="11"/>
        <v/>
      </c>
      <c r="AB158" s="42" t="str">
        <f>IF(Table3[[#This Row],[Fabric Name]]="","NO","YES")</f>
        <v>NO</v>
      </c>
    </row>
    <row r="159" spans="1:28" s="43" customFormat="1" ht="23.25" hidden="1" customHeight="1" x14ac:dyDescent="0.2">
      <c r="A159" s="30">
        <v>143</v>
      </c>
      <c r="B159" s="31"/>
      <c r="C159" s="32"/>
      <c r="D159" s="44"/>
      <c r="E159" s="45"/>
      <c r="F159" s="33"/>
      <c r="G159" s="34"/>
      <c r="H159" s="34"/>
      <c r="I159" s="35"/>
      <c r="J159" s="34"/>
      <c r="K159" s="36" t="str" cm="1">
        <f t="array" ref="K159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59" s="37"/>
      <c r="M159" s="55" t="str">
        <f>IF(Table3[[#This Row],[Qty]]&gt;0,(MROUND(IF(H159="PR",((L159/2)+Table3[[#This Row],[Returns Inches]]+O159)*2,L159+Table3[[#This Row],[Returns Inches]]+O159),0.25)),"")</f>
        <v/>
      </c>
      <c r="N159" s="38"/>
      <c r="O159" s="34"/>
      <c r="P159" s="39"/>
      <c r="Q159" s="40"/>
      <c r="R159" s="35"/>
      <c r="S159" s="36" t="str">
        <f>IF(AND(Table3[[#This Row],[Pr/Pn]]="PNL",Table3[[#This Row],[Stack]]="SPLIT"),"STACK ERROR",IF(AND(Table3[[#This Row],[Qty]]&gt;0,$K$6&lt;&gt;""),IFERROR(IF($K$6="No",IF(((ROUND((N159+16)/R159,0))*R159)-N159&lt;16,((ROUND((N159+16)/R159,0))*R159)+R159,(ROUND((N159+16)/R159,0))*R159),(L159*P159)+14),""),""))</f>
        <v/>
      </c>
      <c r="T159" s="36" t="str">
        <f>IFERROR(IF(Table3[[#This Row],[Pr/Pn]]="PR",(+Table3[[#This Row],['# of Widths]]*Table3[[#This Row],[Qty]])*2,Table3[[#This Row],['# of Widths]]*Table3[[#This Row],[Qty]]),"")</f>
        <v/>
      </c>
      <c r="U159" s="36" t="str">
        <f>IF(Table3[[#This Row],[Qty]]&gt;=1,ROUND(IFERROR(IF($K$6="No",SUM((K159*S159)/36),S159/36),""),2),"")</f>
        <v/>
      </c>
      <c r="V159" s="36" t="str">
        <f>IF(Table3[[#This Row],[Qty]]&gt;=1,ROUND(IFERROR(SUM(U159*G159)*1.06,""),2),"")</f>
        <v/>
      </c>
      <c r="W159" s="41"/>
      <c r="X159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59" s="56" t="str">
        <f t="shared" si="9"/>
        <v/>
      </c>
      <c r="Z159" s="56" t="str">
        <f t="shared" si="10"/>
        <v/>
      </c>
      <c r="AA159" s="36" t="str">
        <f t="shared" si="11"/>
        <v/>
      </c>
      <c r="AB159" s="42" t="str">
        <f>IF(Table3[[#This Row],[Fabric Name]]="","NO","YES")</f>
        <v>NO</v>
      </c>
    </row>
    <row r="160" spans="1:28" s="43" customFormat="1" ht="23.25" hidden="1" customHeight="1" x14ac:dyDescent="0.2">
      <c r="A160" s="30">
        <v>144</v>
      </c>
      <c r="B160" s="31"/>
      <c r="C160" s="32"/>
      <c r="D160" s="44"/>
      <c r="E160" s="45"/>
      <c r="F160" s="33"/>
      <c r="G160" s="34"/>
      <c r="H160" s="34"/>
      <c r="I160" s="35"/>
      <c r="J160" s="34"/>
      <c r="K160" s="36" t="str" cm="1">
        <f t="array" ref="K160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0" s="37"/>
      <c r="M160" s="55" t="str">
        <f>IF(Table3[[#This Row],[Qty]]&gt;0,(MROUND(IF(H160="PR",((L160/2)+Table3[[#This Row],[Returns Inches]]+O160)*2,L160+Table3[[#This Row],[Returns Inches]]+O160),0.25)),"")</f>
        <v/>
      </c>
      <c r="N160" s="38"/>
      <c r="O160" s="34"/>
      <c r="P160" s="39"/>
      <c r="Q160" s="40"/>
      <c r="R160" s="35"/>
      <c r="S160" s="36" t="str">
        <f>IF(AND(Table3[[#This Row],[Pr/Pn]]="PNL",Table3[[#This Row],[Stack]]="SPLIT"),"STACK ERROR",IF(AND(Table3[[#This Row],[Qty]]&gt;0,$K$6&lt;&gt;""),IFERROR(IF($K$6="No",IF(((ROUND((N160+16)/R160,0))*R160)-N160&lt;16,((ROUND((N160+16)/R160,0))*R160)+R160,(ROUND((N160+16)/R160,0))*R160),(L160*P160)+14),""),""))</f>
        <v/>
      </c>
      <c r="T160" s="36" t="str">
        <f>IFERROR(IF(Table3[[#This Row],[Pr/Pn]]="PR",(+Table3[[#This Row],['# of Widths]]*Table3[[#This Row],[Qty]])*2,Table3[[#This Row],['# of Widths]]*Table3[[#This Row],[Qty]]),"")</f>
        <v/>
      </c>
      <c r="U160" s="36" t="str">
        <f>IF(Table3[[#This Row],[Qty]]&gt;=1,ROUND(IFERROR(IF($K$6="No",SUM((K160*S160)/36),S160/36),""),2),"")</f>
        <v/>
      </c>
      <c r="V160" s="36" t="str">
        <f>IF(Table3[[#This Row],[Qty]]&gt;=1,ROUND(IFERROR(SUM(U160*G160)*1.06,""),2),"")</f>
        <v/>
      </c>
      <c r="W160" s="41"/>
      <c r="X160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0" s="56" t="str">
        <f t="shared" si="9"/>
        <v/>
      </c>
      <c r="Z160" s="56" t="str">
        <f t="shared" si="10"/>
        <v/>
      </c>
      <c r="AA160" s="36" t="str">
        <f t="shared" si="11"/>
        <v/>
      </c>
      <c r="AB160" s="42" t="str">
        <f>IF(Table3[[#This Row],[Fabric Name]]="","NO","YES")</f>
        <v>NO</v>
      </c>
    </row>
    <row r="161" spans="1:28" s="43" customFormat="1" ht="23.25" hidden="1" customHeight="1" x14ac:dyDescent="0.2">
      <c r="A161" s="30">
        <v>145</v>
      </c>
      <c r="B161" s="31"/>
      <c r="C161" s="32"/>
      <c r="D161" s="44"/>
      <c r="E161" s="45"/>
      <c r="F161" s="33"/>
      <c r="G161" s="34"/>
      <c r="H161" s="34"/>
      <c r="I161" s="35"/>
      <c r="J161" s="34"/>
      <c r="K161" s="36" t="str" cm="1">
        <f t="array" ref="K161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1" s="37"/>
      <c r="M161" s="55" t="str">
        <f>IF(Table3[[#This Row],[Qty]]&gt;0,(MROUND(IF(H161="PR",((L161/2)+Table3[[#This Row],[Returns Inches]]+O161)*2,L161+Table3[[#This Row],[Returns Inches]]+O161),0.25)),"")</f>
        <v/>
      </c>
      <c r="N161" s="38"/>
      <c r="O161" s="34"/>
      <c r="P161" s="39"/>
      <c r="Q161" s="40"/>
      <c r="R161" s="35"/>
      <c r="S161" s="36" t="str">
        <f>IF(AND(Table3[[#This Row],[Pr/Pn]]="PNL",Table3[[#This Row],[Stack]]="SPLIT"),"STACK ERROR",IF(AND(Table3[[#This Row],[Qty]]&gt;0,$K$6&lt;&gt;""),IFERROR(IF($K$6="No",IF(((ROUND((N161+16)/R161,0))*R161)-N161&lt;16,((ROUND((N161+16)/R161,0))*R161)+R161,(ROUND((N161+16)/R161,0))*R161),(L161*P161)+14),""),""))</f>
        <v/>
      </c>
      <c r="T161" s="36" t="str">
        <f>IFERROR(IF(Table3[[#This Row],[Pr/Pn]]="PR",(+Table3[[#This Row],['# of Widths]]*Table3[[#This Row],[Qty]])*2,Table3[[#This Row],['# of Widths]]*Table3[[#This Row],[Qty]]),"")</f>
        <v/>
      </c>
      <c r="U161" s="36" t="str">
        <f>IF(Table3[[#This Row],[Qty]]&gt;=1,ROUND(IFERROR(IF($K$6="No",SUM((K161*S161)/36),S161/36),""),2),"")</f>
        <v/>
      </c>
      <c r="V161" s="36" t="str">
        <f>IF(Table3[[#This Row],[Qty]]&gt;=1,ROUND(IFERROR(SUM(U161*G161)*1.06,""),2),"")</f>
        <v/>
      </c>
      <c r="W161" s="41"/>
      <c r="X161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1" s="56" t="str">
        <f t="shared" si="9"/>
        <v/>
      </c>
      <c r="Z161" s="56" t="str">
        <f t="shared" si="10"/>
        <v/>
      </c>
      <c r="AA161" s="36" t="str">
        <f t="shared" si="11"/>
        <v/>
      </c>
      <c r="AB161" s="42" t="str">
        <f>IF(Table3[[#This Row],[Fabric Name]]="","NO","YES")</f>
        <v>NO</v>
      </c>
    </row>
    <row r="162" spans="1:28" s="43" customFormat="1" ht="23.25" hidden="1" customHeight="1" x14ac:dyDescent="0.2">
      <c r="A162" s="30">
        <v>146</v>
      </c>
      <c r="B162" s="31"/>
      <c r="C162" s="32"/>
      <c r="D162" s="44"/>
      <c r="E162" s="45"/>
      <c r="F162" s="33"/>
      <c r="G162" s="34"/>
      <c r="H162" s="34"/>
      <c r="I162" s="35"/>
      <c r="J162" s="34"/>
      <c r="K162" s="36" t="str" cm="1">
        <f t="array" ref="K162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2" s="37"/>
      <c r="M162" s="55" t="str">
        <f>IF(Table3[[#This Row],[Qty]]&gt;0,(MROUND(IF(H162="PR",((L162/2)+Table3[[#This Row],[Returns Inches]]+O162)*2,L162+Table3[[#This Row],[Returns Inches]]+O162),0.25)),"")</f>
        <v/>
      </c>
      <c r="N162" s="38"/>
      <c r="O162" s="34"/>
      <c r="P162" s="39"/>
      <c r="Q162" s="40"/>
      <c r="R162" s="35"/>
      <c r="S162" s="36" t="str">
        <f>IF(AND(Table3[[#This Row],[Pr/Pn]]="PNL",Table3[[#This Row],[Stack]]="SPLIT"),"STACK ERROR",IF(AND(Table3[[#This Row],[Qty]]&gt;0,$K$6&lt;&gt;""),IFERROR(IF($K$6="No",IF(((ROUND((N162+16)/R162,0))*R162)-N162&lt;16,((ROUND((N162+16)/R162,0))*R162)+R162,(ROUND((N162+16)/R162,0))*R162),(L162*P162)+14),""),""))</f>
        <v/>
      </c>
      <c r="T162" s="36" t="str">
        <f>IFERROR(IF(Table3[[#This Row],[Pr/Pn]]="PR",(+Table3[[#This Row],['# of Widths]]*Table3[[#This Row],[Qty]])*2,Table3[[#This Row],['# of Widths]]*Table3[[#This Row],[Qty]]),"")</f>
        <v/>
      </c>
      <c r="U162" s="36" t="str">
        <f>IF(Table3[[#This Row],[Qty]]&gt;=1,ROUND(IFERROR(IF($K$6="No",SUM((K162*S162)/36),S162/36),""),2),"")</f>
        <v/>
      </c>
      <c r="V162" s="36" t="str">
        <f>IF(Table3[[#This Row],[Qty]]&gt;=1,ROUND(IFERROR(SUM(U162*G162)*1.06,""),2),"")</f>
        <v/>
      </c>
      <c r="W162" s="41"/>
      <c r="X162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2" s="56" t="str">
        <f t="shared" si="9"/>
        <v/>
      </c>
      <c r="Z162" s="56" t="str">
        <f t="shared" si="10"/>
        <v/>
      </c>
      <c r="AA162" s="36" t="str">
        <f t="shared" si="11"/>
        <v/>
      </c>
      <c r="AB162" s="42" t="str">
        <f>IF(Table3[[#This Row],[Fabric Name]]="","NO","YES")</f>
        <v>NO</v>
      </c>
    </row>
    <row r="163" spans="1:28" s="43" customFormat="1" ht="23.25" hidden="1" customHeight="1" x14ac:dyDescent="0.2">
      <c r="A163" s="30">
        <v>147</v>
      </c>
      <c r="B163" s="31"/>
      <c r="C163" s="32"/>
      <c r="D163" s="44"/>
      <c r="E163" s="45"/>
      <c r="F163" s="33"/>
      <c r="G163" s="34"/>
      <c r="H163" s="34"/>
      <c r="I163" s="35"/>
      <c r="J163" s="34"/>
      <c r="K163" s="36" t="str" cm="1">
        <f t="array" ref="K163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3" s="37"/>
      <c r="M163" s="55" t="str">
        <f>IF(Table3[[#This Row],[Qty]]&gt;0,(MROUND(IF(H163="PR",((L163/2)+Table3[[#This Row],[Returns Inches]]+O163)*2,L163+Table3[[#This Row],[Returns Inches]]+O163),0.25)),"")</f>
        <v/>
      </c>
      <c r="N163" s="38"/>
      <c r="O163" s="34"/>
      <c r="P163" s="39"/>
      <c r="Q163" s="40"/>
      <c r="R163" s="35"/>
      <c r="S163" s="36" t="str">
        <f>IF(AND(Table3[[#This Row],[Pr/Pn]]="PNL",Table3[[#This Row],[Stack]]="SPLIT"),"STACK ERROR",IF(AND(Table3[[#This Row],[Qty]]&gt;0,$K$6&lt;&gt;""),IFERROR(IF($K$6="No",IF(((ROUND((N163+16)/R163,0))*R163)-N163&lt;16,((ROUND((N163+16)/R163,0))*R163)+R163,(ROUND((N163+16)/R163,0))*R163),(L163*P163)+14),""),""))</f>
        <v/>
      </c>
      <c r="T163" s="36" t="str">
        <f>IFERROR(IF(Table3[[#This Row],[Pr/Pn]]="PR",(+Table3[[#This Row],['# of Widths]]*Table3[[#This Row],[Qty]])*2,Table3[[#This Row],['# of Widths]]*Table3[[#This Row],[Qty]]),"")</f>
        <v/>
      </c>
      <c r="U163" s="36" t="str">
        <f>IF(Table3[[#This Row],[Qty]]&gt;=1,ROUND(IFERROR(IF($K$6="No",SUM((K163*S163)/36),S163/36),""),2),"")</f>
        <v/>
      </c>
      <c r="V163" s="36" t="str">
        <f>IF(Table3[[#This Row],[Qty]]&gt;=1,ROUND(IFERROR(SUM(U163*G163)*1.06,""),2),"")</f>
        <v/>
      </c>
      <c r="W163" s="41"/>
      <c r="X163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3" s="56" t="str">
        <f t="shared" si="9"/>
        <v/>
      </c>
      <c r="Z163" s="56" t="str">
        <f t="shared" si="10"/>
        <v/>
      </c>
      <c r="AA163" s="36" t="str">
        <f t="shared" si="11"/>
        <v/>
      </c>
      <c r="AB163" s="42" t="str">
        <f>IF(Table3[[#This Row],[Fabric Name]]="","NO","YES")</f>
        <v>NO</v>
      </c>
    </row>
    <row r="164" spans="1:28" s="43" customFormat="1" ht="23.25" hidden="1" customHeight="1" x14ac:dyDescent="0.2">
      <c r="A164" s="30">
        <v>148</v>
      </c>
      <c r="B164" s="31"/>
      <c r="C164" s="32"/>
      <c r="D164" s="44"/>
      <c r="E164" s="45"/>
      <c r="F164" s="33"/>
      <c r="G164" s="34"/>
      <c r="H164" s="34"/>
      <c r="I164" s="35"/>
      <c r="J164" s="34"/>
      <c r="K164" s="36" t="str" cm="1">
        <f t="array" ref="K164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4" s="37"/>
      <c r="M164" s="55" t="str">
        <f>IF(Table3[[#This Row],[Qty]]&gt;0,(MROUND(IF(H164="PR",((L164/2)+Table3[[#This Row],[Returns Inches]]+O164)*2,L164+Table3[[#This Row],[Returns Inches]]+O164),0.25)),"")</f>
        <v/>
      </c>
      <c r="N164" s="38"/>
      <c r="O164" s="34"/>
      <c r="P164" s="39"/>
      <c r="Q164" s="40"/>
      <c r="R164" s="35"/>
      <c r="S164" s="36" t="str">
        <f>IF(AND(Table3[[#This Row],[Pr/Pn]]="PNL",Table3[[#This Row],[Stack]]="SPLIT"),"STACK ERROR",IF(AND(Table3[[#This Row],[Qty]]&gt;0,$K$6&lt;&gt;""),IFERROR(IF($K$6="No",IF(((ROUND((N164+16)/R164,0))*R164)-N164&lt;16,((ROUND((N164+16)/R164,0))*R164)+R164,(ROUND((N164+16)/R164,0))*R164),(L164*P164)+14),""),""))</f>
        <v/>
      </c>
      <c r="T164" s="36" t="str">
        <f>IFERROR(IF(Table3[[#This Row],[Pr/Pn]]="PR",(+Table3[[#This Row],['# of Widths]]*Table3[[#This Row],[Qty]])*2,Table3[[#This Row],['# of Widths]]*Table3[[#This Row],[Qty]]),"")</f>
        <v/>
      </c>
      <c r="U164" s="36" t="str">
        <f>IF(Table3[[#This Row],[Qty]]&gt;=1,ROUND(IFERROR(IF($K$6="No",SUM((K164*S164)/36),S164/36),""),2),"")</f>
        <v/>
      </c>
      <c r="V164" s="36" t="str">
        <f>IF(Table3[[#This Row],[Qty]]&gt;=1,ROUND(IFERROR(SUM(U164*G164)*1.06,""),2),"")</f>
        <v/>
      </c>
      <c r="W164" s="41"/>
      <c r="X164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4" s="56" t="str">
        <f t="shared" si="9"/>
        <v/>
      </c>
      <c r="Z164" s="56" t="str">
        <f t="shared" si="10"/>
        <v/>
      </c>
      <c r="AA164" s="36" t="str">
        <f t="shared" si="11"/>
        <v/>
      </c>
      <c r="AB164" s="42" t="str">
        <f>IF(Table3[[#This Row],[Fabric Name]]="","NO","YES")</f>
        <v>NO</v>
      </c>
    </row>
    <row r="165" spans="1:28" s="43" customFormat="1" ht="23.25" hidden="1" customHeight="1" x14ac:dyDescent="0.2">
      <c r="A165" s="30">
        <v>149</v>
      </c>
      <c r="B165" s="31"/>
      <c r="C165" s="32"/>
      <c r="D165" s="44"/>
      <c r="E165" s="45"/>
      <c r="F165" s="33"/>
      <c r="G165" s="34"/>
      <c r="H165" s="34"/>
      <c r="I165" s="35"/>
      <c r="J165" s="34"/>
      <c r="K165" s="36" t="str" cm="1">
        <f t="array" ref="K165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5" s="37"/>
      <c r="M165" s="55" t="str">
        <f>IF(Table3[[#This Row],[Qty]]&gt;0,(MROUND(IF(H165="PR",((L165/2)+Table3[[#This Row],[Returns Inches]]+O165)*2,L165+Table3[[#This Row],[Returns Inches]]+O165),0.25)),"")</f>
        <v/>
      </c>
      <c r="N165" s="38"/>
      <c r="O165" s="34"/>
      <c r="P165" s="39"/>
      <c r="Q165" s="40"/>
      <c r="R165" s="35"/>
      <c r="S165" s="36" t="str">
        <f>IF(AND(Table3[[#This Row],[Pr/Pn]]="PNL",Table3[[#This Row],[Stack]]="SPLIT"),"STACK ERROR",IF(AND(Table3[[#This Row],[Qty]]&gt;0,$K$6&lt;&gt;""),IFERROR(IF($K$6="No",IF(((ROUND((N165+16)/R165,0))*R165)-N165&lt;16,((ROUND((N165+16)/R165,0))*R165)+R165,(ROUND((N165+16)/R165,0))*R165),(L165*P165)+14),""),""))</f>
        <v/>
      </c>
      <c r="T165" s="36" t="str">
        <f>IFERROR(IF(Table3[[#This Row],[Pr/Pn]]="PR",(+Table3[[#This Row],['# of Widths]]*Table3[[#This Row],[Qty]])*2,Table3[[#This Row],['# of Widths]]*Table3[[#This Row],[Qty]]),"")</f>
        <v/>
      </c>
      <c r="U165" s="36" t="str">
        <f>IF(Table3[[#This Row],[Qty]]&gt;=1,ROUND(IFERROR(IF($K$6="No",SUM((K165*S165)/36),S165/36),""),2),"")</f>
        <v/>
      </c>
      <c r="V165" s="36" t="str">
        <f>IF(Table3[[#This Row],[Qty]]&gt;=1,ROUND(IFERROR(SUM(U165*G165)*1.06,""),2),"")</f>
        <v/>
      </c>
      <c r="W165" s="41"/>
      <c r="X165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5" s="56" t="str">
        <f t="shared" si="9"/>
        <v/>
      </c>
      <c r="Z165" s="56" t="str">
        <f t="shared" si="10"/>
        <v/>
      </c>
      <c r="AA165" s="36" t="str">
        <f t="shared" si="11"/>
        <v/>
      </c>
      <c r="AB165" s="42" t="str">
        <f>IF(Table3[[#This Row],[Fabric Name]]="","NO","YES")</f>
        <v>NO</v>
      </c>
    </row>
    <row r="166" spans="1:28" s="43" customFormat="1" ht="23.25" hidden="1" customHeight="1" x14ac:dyDescent="0.2">
      <c r="A166" s="30">
        <v>150</v>
      </c>
      <c r="B166" s="31"/>
      <c r="C166" s="32"/>
      <c r="D166" s="44"/>
      <c r="E166" s="45"/>
      <c r="F166" s="33"/>
      <c r="G166" s="34"/>
      <c r="H166" s="34"/>
      <c r="I166" s="35"/>
      <c r="J166" s="34"/>
      <c r="K166" s="36" t="str" cm="1">
        <f t="array" ref="K166">IF(Table3[[#This Row],[Pr/Pn]]="","",(ROUNDUP(IF(Table3[[#This Row],[Pr/Pn]]="PNL",_xlfn.IFS(AND(Table3[[#This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Fullness]]=2),((Table3[[#This Row],[Rod Width]]*2)+12)/Table3[[#This Row],[Fabric Width]],AND(Table3[[#This Row],[Returns Inches]]=3.5,Table3[[#This Row],[%  Fullness]]=1.8),((Table3[[#This Row],[Rod Width]]*1.8)+12)/Table3[[#This Row],[Fabric Width]],AND(Table3[[#This Row],[Returns Inches]]=3.5,Table3[[#This Row],[%  Fullness]]=1.6),((Table3[[#This Row],[Rod Width]]*1.6)+12)/Table3[[#This Row],[Fabric Width]],AND(Table3[[#This Row],[Returns Inches]]=3.5,Table3[[#This Row],[%  Fullness]]=1.5),((Table3[[#This Row],[Rod Width]]*1.5)+12)/Table3[[#This Row],[Fabric Width]],AND(Table3[[#This Row],[Returns Inches]]=6,Table3[[#This Row],[%  Fullness]]=2.5),((Table3[[#This Row],[Rod Width]]*2.5)+15)/Table3[[#This Row],[Fabric Width]],AND(Table3[[#This Row],[Returns Inches]]=6,Table3[[#This Row],[%  Fullness]]=2.25),((Table3[[#This Row],[Rod Width]]*2.25)+15)/Table3[[#This Row],[Fabric Width]],AND(Table3[[#This Row],[Returns Inches]]=6,Table3[[#This Row],[%  Fullness]]=2),((Table3[[#This Row],[Rod Width]]*2)+15)/Table3[[#This Row],[Fabric Width]],AND(Table3[[#This Row],[Returns Inches]]=6,Table3[[#This Row],[%  Fullness]]=1.8),((Table3[[#This Row],[Rod Width]]*1.8)+15)/Table3[[#This Row],[Fabric Width]],AND(Table3[[#This Row],[Returns Inches]]=6,Table3[[#This Row],[%  Fullness]]=1.6),((Table3[[#This Row],[Rod Width]]*1.6)+15)/Table3[[#This Row],[Fabric Width]],AND(Table3[[#This Row],[Returns Inches]]=6,Table3[[#This Row],[%  Fullness]]=1.5),((Table3[[#This Row],[Rod Width]]*1.5)+15)/Table3[[#This Row],[Fabric Width]]),_xlfn.IFS(AND(Table3[[#This Row],[Returns Inches]]=3.5,Table3[[#This Row],[%  Fullness]]=2.5),((Table3[[#This Row],[Rod Width]]*2.5)+12)/Table3[[#This Row],[Fabric Width]],AND(Table3[[#This Row],[Returns Inches]]=3.5,Table3[[#This Row],[%  Fullness]]=2),((Table3[[#This Row],[Rod Width]]*2)+12)/Table3[[#This Row],[Fabric Width]],AND(Table3[[#This Row],[Returns Inches]]=3.5,Table3[[#This Row],[%  Fullness]]=2.25),((Table3[[#This Row],[Rod Width]]*2.25)+12)/Table3[[#This Row],[Fabric Width]],AND(Table3[[#This Row],[Returns Inches]]=3.5,Table3[[#This Row],[%  Fullness]]=2),(((Table3[[#This Row],[Rod Width]]*2)+12)/2)/Table3[[#This Row],[Fabric Width]],AND(Table3[[#This Row],[Returns Inches]]=3.5,Table3[[#This Row],[%  Fullness]]=1.8),(((Table3[[#This Row],[Rod Width]]*1.8)+12)/2)/Table3[[#This Row],[Fabric Width]],AND(Table3[[#This Row],[Returns Inches]]=3.5,Table3[[#This Row],[%  Fullness]]=1.6),(((Table3[[#This Row],[Rod Width]]*1.6)+12)/2)/Table3[[#This Row],[Fabric Width]],AND(Table3[[#This Row],[Returns Inches]]=3.5,Table3[[#This Row],[%  Fullness]]=1.5),(((Table3[[#This Row],[Rod Width]]*1.5)+12)/2)/Table3[[#This Row],[Fabric Width]],AND(Table3[[#This Row],[Returns Inches]]=6,Table3[[#This Row],[%  Fullness]]=2.5),(((Table3[[#This Row],[Rod Width]]*2.5)+15)/2)/Table3[[#This Row],[Fabric Width]],AND(Table3[[#This Row],[Returns Inches]]=6,Table3[[#This Row],[%  Fullness]]=2.25),(((Table3[[#This Row],[Rod Width]]*2.25)+15)/2)/Table3[[#This Row],[Fabric Width]],AND(Table3[[#This Row],[Returns Inches]]=6,Table3[[#This Row],[%  Fullness]]=2),(((Table3[[#This Row],[Rod Width]]*2)+15)/2)/Table3[[#This Row],[Fabric Width]],AND(Table3[[#This Row],[Returns Inches]]=6,Table3[[#This Row],[%  Fullness]]=1.8),(((Table3[[#This Row],[Rod Width]]*1.8)+15)/2)/Table3[[#This Row],[Fabric Width]],AND(Table3[[#This Row],[Returns Inches]]=6,Table3[[#This Row],[%  Fullness]]=1.6),(((Table3[[#This Row],[Rod Width]]*1.6)+15)/2)/Table3[[#This Row],[Fabric Width]],AND(Table3[[#This Row],[Returns Inches]]=6,Table3[[#This Row],[%  Fullness]]=1.5),(((Table3[[#This Row],[Rod Width]]*1.5)+15)/2)/Table3[[#This Row],[Fabric Width]])),0.5)))</f>
        <v/>
      </c>
      <c r="L166" s="37"/>
      <c r="M166" s="55" t="str">
        <f>IF(Table3[[#This Row],[Qty]]&gt;0,(MROUND(IF(H166="PR",((L166/2)+Table3[[#This Row],[Returns Inches]]+O166)*2,L166+Table3[[#This Row],[Returns Inches]]+O166),0.25)),"")</f>
        <v/>
      </c>
      <c r="N166" s="38"/>
      <c r="O166" s="34"/>
      <c r="P166" s="39"/>
      <c r="Q166" s="40"/>
      <c r="R166" s="35"/>
      <c r="S166" s="36" t="str">
        <f>IF(AND(Table3[[#This Row],[Pr/Pn]]="PNL",Table3[[#This Row],[Stack]]="SPLIT"),"STACK ERROR",IF(AND(Table3[[#This Row],[Qty]]&gt;0,$K$6&lt;&gt;""),IFERROR(IF($K$6="No",IF(((ROUND((N166+16)/R166,0))*R166)-N166&lt;16,((ROUND((N166+16)/R166,0))*R166)+R166,(ROUND((N166+16)/R166,0))*R166),(L166*P166)+14),""),""))</f>
        <v/>
      </c>
      <c r="T166" s="36" t="str">
        <f>IFERROR(IF(Table3[[#This Row],[Pr/Pn]]="PR",(+Table3[[#This Row],['# of Widths]]*Table3[[#This Row],[Qty]])*2,Table3[[#This Row],['# of Widths]]*Table3[[#This Row],[Qty]]),"")</f>
        <v/>
      </c>
      <c r="U166" s="36" t="str">
        <f>IF(Table3[[#This Row],[Qty]]&gt;=1,ROUND(IFERROR(IF($K$6="No",SUM((K166*S166)/36),S166/36),""),2),"")</f>
        <v/>
      </c>
      <c r="V166" s="36" t="str">
        <f>IF(Table3[[#This Row],[Qty]]&gt;=1,ROUND(IFERROR(SUM(U166*G166)*1.06,""),2),"")</f>
        <v/>
      </c>
      <c r="W166" s="41"/>
      <c r="X166" s="36" t="str">
        <f>IF(AND(Table3[[#This Row],[Pr/Pn]]="PR",(Table3[[#This Row],[Qty]]&gt;=1)),(EVEN(Table3[[#This Row],[Rod Width]]/54)*Table3[[#This Row],[Qty]])*2,IF(Table3[[#This Row],[Qty]]&gt;=1,EVEN(Table3[[#This Row],[Rod Width]]/54)*Table3[[#This Row],[Qty]],""))</f>
        <v/>
      </c>
      <c r="Y166" s="56" t="str">
        <f t="shared" si="9"/>
        <v/>
      </c>
      <c r="Z166" s="56" t="str">
        <f t="shared" si="10"/>
        <v/>
      </c>
      <c r="AA166" s="36" t="str">
        <f t="shared" si="11"/>
        <v/>
      </c>
      <c r="AB166" s="42" t="str">
        <f>IF(Table3[[#This Row],[Fabric Name]]="","NO","YES")</f>
        <v>NO</v>
      </c>
    </row>
    <row r="167" spans="1:28" s="54" customFormat="1" ht="12" x14ac:dyDescent="0.2">
      <c r="A167" s="46" t="s">
        <v>40</v>
      </c>
      <c r="B167" s="47"/>
      <c r="C167" s="48"/>
      <c r="D167" s="49"/>
      <c r="E167" s="50"/>
      <c r="F167" s="51"/>
      <c r="G167" s="48">
        <f>SUBTOTAL(109,Table3[Qty])</f>
        <v>1</v>
      </c>
      <c r="H167" s="48"/>
      <c r="I167" s="49"/>
      <c r="J167" s="48"/>
      <c r="K167" s="49"/>
      <c r="L167" s="49"/>
      <c r="M167" s="49"/>
      <c r="N167" s="49"/>
      <c r="O167" s="48"/>
      <c r="P167" s="52"/>
      <c r="Q167" s="49"/>
      <c r="R167" s="49"/>
      <c r="S167" s="49"/>
      <c r="T167" s="49"/>
      <c r="U167" s="49"/>
      <c r="V167" s="49"/>
      <c r="W167" s="53">
        <f>SUBTOTAL(101,Table3[Price per Width])</f>
        <v>16.27</v>
      </c>
      <c r="X167" s="49">
        <f>SUBTOTAL(109,Table3[Billable Widths])</f>
        <v>8</v>
      </c>
      <c r="Y167" s="53">
        <f>IFERROR(SUBTOTAL(101,Table3[Price per unit]),0)</f>
        <v>130.16</v>
      </c>
      <c r="Z167" s="53">
        <f>SUBTOTAL(109,Table3[Total Price])</f>
        <v>130.16</v>
      </c>
      <c r="AA167" s="49">
        <f>SUBTOTAL(109,Table3[Lining])</f>
        <v>21.25</v>
      </c>
      <c r="AB167" s="49"/>
    </row>
    <row r="168" spans="1:28" x14ac:dyDescent="0.25">
      <c r="E168" s="10"/>
      <c r="F168" s="10"/>
    </row>
    <row r="170" spans="1:28" x14ac:dyDescent="0.25">
      <c r="B170" s="13" t="s">
        <v>22</v>
      </c>
      <c r="C170" s="13" t="s">
        <v>36</v>
      </c>
      <c r="D170" s="13" t="s">
        <v>39</v>
      </c>
    </row>
    <row r="171" spans="1:28" x14ac:dyDescent="0.25">
      <c r="B171" t="s">
        <v>66</v>
      </c>
      <c r="C171">
        <v>23.4</v>
      </c>
      <c r="D171">
        <v>21.25</v>
      </c>
    </row>
    <row r="172" spans="1:28" x14ac:dyDescent="0.25">
      <c r="B172" t="s">
        <v>41</v>
      </c>
    </row>
  </sheetData>
  <sheetProtection sort="0" autoFilter="0"/>
  <mergeCells count="23">
    <mergeCell ref="C2:E2"/>
    <mergeCell ref="C13:E13"/>
    <mergeCell ref="C8:E8"/>
    <mergeCell ref="C9:E9"/>
    <mergeCell ref="C10:E10"/>
    <mergeCell ref="C11:E11"/>
    <mergeCell ref="C12:E12"/>
    <mergeCell ref="C3:E3"/>
    <mergeCell ref="C4:E4"/>
    <mergeCell ref="C5:E5"/>
    <mergeCell ref="C6:E6"/>
    <mergeCell ref="C7:E7"/>
    <mergeCell ref="I13:P14"/>
    <mergeCell ref="I5:N5"/>
    <mergeCell ref="I6:J6"/>
    <mergeCell ref="K6:N6"/>
    <mergeCell ref="K7:N7"/>
    <mergeCell ref="I7:J7"/>
    <mergeCell ref="K8:N8"/>
    <mergeCell ref="K9:N9"/>
    <mergeCell ref="I8:J8"/>
    <mergeCell ref="I9:J9"/>
    <mergeCell ref="I12:P12"/>
  </mergeCells>
  <conditionalFormatting sqref="S17:S166">
    <cfRule type="expression" dxfId="28" priority="3">
      <formula>ISNUMBER(SEARCH("Yes",$K$6))</formula>
    </cfRule>
  </conditionalFormatting>
  <dataValidations count="9">
    <dataValidation type="list" allowBlank="1" showInputMessage="1" showErrorMessage="1" sqref="K6 C10" xr:uid="{14F6266B-856C-4000-9686-FC59A777BBE8}">
      <formula1>"Yes,No"</formula1>
    </dataValidation>
    <dataValidation type="list" allowBlank="1" showInputMessage="1" showErrorMessage="1" sqref="H17:H166" xr:uid="{58B6C925-94D6-4C44-9738-AEF32A92F9F5}">
      <formula1>"PR,PNL"</formula1>
    </dataValidation>
    <dataValidation type="list" allowBlank="1" showInputMessage="1" showErrorMessage="1" sqref="I17:I166" xr:uid="{05C05FCE-EDA3-45AE-8EFC-285F6EC4049D}">
      <formula1>"SPLIT,LEFT,RIGHT"</formula1>
    </dataValidation>
    <dataValidation type="list" allowBlank="1" showInputMessage="1" showErrorMessage="1" sqref="J17:J166" xr:uid="{DE9810A4-E761-4092-B8D8-C3E14624B0EF}">
      <formula1>"YES,NO"</formula1>
    </dataValidation>
    <dataValidation type="list" allowBlank="1" showInputMessage="1" showErrorMessage="1" sqref="Q9:S9 K9" xr:uid="{CCFD5239-64CC-4E42-9C6F-ED84BAC58ACF}">
      <formula1>"Small, Large / Top Grommet, Large / Middle Grommet, Large / Bottom Grommet"</formula1>
    </dataValidation>
    <dataValidation type="list" allowBlank="1" showInputMessage="1" showErrorMessage="1" sqref="O17:O166" xr:uid="{3611BB8F-701A-42A7-ACEF-D4FEB5286328}">
      <formula1>"3.5,6.0"</formula1>
    </dataValidation>
    <dataValidation type="list" allowBlank="1" showInputMessage="1" showErrorMessage="1" sqref="P17:P166" xr:uid="{BC8731DB-0E75-40F8-AB74-00675284AD5B}">
      <formula1>"2.50,2.25,2.00,1.80,1.60,1.50"</formula1>
    </dataValidation>
    <dataValidation type="list" allowBlank="1" showInputMessage="1" showErrorMessage="1" sqref="K8:N8" xr:uid="{161E9B43-2085-41CF-AC7B-3ACF062DA1B9}">
      <formula1>"1.5"" Side / 4"" Bottom,1.5"" Side / Eurohem beadweight ,Specialty Hem"</formula1>
    </dataValidation>
    <dataValidation type="list" allowBlank="1" showInputMessage="1" showErrorMessage="1" sqref="K7:N7" xr:uid="{E28DD4BF-8243-4FA6-BB44-67321C8643CF}">
      <formula1>"Standard Baton Draw,Hidden,Butt,None (stationary panel)"</formula1>
    </dataValidation>
  </dataValidations>
  <pageMargins left="0" right="0" top="0" bottom="0" header="0.3" footer="0.3"/>
  <pageSetup scale="74" fitToHeight="0" orientation="landscape" r:id="rId2"/>
  <headerFooter>
    <oddHeader>&amp;RPage &amp;P of &amp;N
&amp;D</oddHeader>
  </headerFooter>
  <drawing r:id="rId3"/>
  <legacyDrawing r:id="rId4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2670B4707004AAC0FFCCDD6D9860C" ma:contentTypeVersion="18" ma:contentTypeDescription="Create a new document." ma:contentTypeScope="" ma:versionID="02efe21aa39142912c96f0cd7812fd0c">
  <xsd:schema xmlns:xsd="http://www.w3.org/2001/XMLSchema" xmlns:xs="http://www.w3.org/2001/XMLSchema" xmlns:p="http://schemas.microsoft.com/office/2006/metadata/properties" xmlns:ns2="a293b3aa-bf9d-4f92-829e-4202b9013abe" xmlns:ns3="271563fc-5980-40c0-b0a9-e1037f5d8bbd" targetNamespace="http://schemas.microsoft.com/office/2006/metadata/properties" ma:root="true" ma:fieldsID="c441a69503ebd4a25d2199cbeaef4aac" ns2:_="" ns3:_="">
    <xsd:import namespace="a293b3aa-bf9d-4f92-829e-4202b9013abe"/>
    <xsd:import namespace="271563fc-5980-40c0-b0a9-e1037f5d8bb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3:TaxCatchAll" minOccurs="0"/>
                <xsd:element ref="ns2:MediaServiceOCR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3b3aa-bf9d-4f92-829e-4202b9013a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5560d34a-2b25-4e8f-aa29-4b034f91bb5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2" nillable="true" ma:displayName="Sign-off status" ma:internalName="Sign_x002d_off_x0020_status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1563fc-5980-40c0-b0a9-e1037f5d8bb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8960945-d7d9-4362-84ce-00317ed45dc0}" ma:internalName="TaxCatchAll" ma:showField="CatchAllData" ma:web="271563fc-5980-40c0-b0a9-e1037f5d8bb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71563fc-5980-40c0-b0a9-e1037f5d8bbd" xsi:nil="true"/>
    <lcf76f155ced4ddcb4097134ff3c332f xmlns="a293b3aa-bf9d-4f92-829e-4202b9013abe">
      <Terms xmlns="http://schemas.microsoft.com/office/infopath/2007/PartnerControls"/>
    </lcf76f155ced4ddcb4097134ff3c332f>
    <_Flow_SignoffStatus xmlns="a293b3aa-bf9d-4f92-829e-4202b9013abe" xsi:nil="true"/>
  </documentManagement>
</p:properties>
</file>

<file path=customXml/itemProps1.xml><?xml version="1.0" encoding="utf-8"?>
<ds:datastoreItem xmlns:ds="http://schemas.openxmlformats.org/officeDocument/2006/customXml" ds:itemID="{951BBF5B-4B8F-4BA5-B2D7-96E2D836180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E7B4FA-2FCE-48BE-B7F7-9E410950D4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3b3aa-bf9d-4f92-829e-4202b9013abe"/>
    <ds:schemaRef ds:uri="271563fc-5980-40c0-b0a9-e1037f5d8bb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E52713-93F9-405D-82B9-0BDB9E9D4981}">
  <ds:schemaRefs>
    <ds:schemaRef ds:uri="http://schemas.microsoft.com/office/2006/metadata/properties"/>
    <ds:schemaRef ds:uri="http://schemas.microsoft.com/office/infopath/2007/PartnerControls"/>
    <ds:schemaRef ds:uri="271563fc-5980-40c0-b0a9-e1037f5d8bbd"/>
    <ds:schemaRef ds:uri="a293b3aa-bf9d-4f92-829e-4202b9013a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Drapery</vt:lpstr>
      <vt:lpstr>Drapery!Print_Area</vt:lpstr>
      <vt:lpstr>Drapery!Print_Titles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 Owens</dc:creator>
  <cp:lastModifiedBy>Ember Murphy</cp:lastModifiedBy>
  <cp:lastPrinted>2025-08-27T18:04:05Z</cp:lastPrinted>
  <dcterms:created xsi:type="dcterms:W3CDTF">2022-08-29T18:46:23Z</dcterms:created>
  <dcterms:modified xsi:type="dcterms:W3CDTF">2025-11-18T20:01:05Z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0x0101009C42670B4707004AAC0FFCCDD6D9860C</vt:lpwstr>
  </property>
  <property fmtid="{D5CDD505-2E9C-101B-9397-08002B2CF9AE}" pid="3" name="Order">
    <vt:r8>3810800</vt:r8>
  </property>
  <property fmtid="{D5CDD505-2E9C-101B-9397-08002B2CF9AE}" pid="4" name="MediaServiceImageTags">
    <vt:lpwstr/>
  </property>
</Properties>
</file>