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 codeName="ThisWorkbook"/>
  <mc:AlternateContent xmlns:mc="http://schemas.openxmlformats.org/markup-compatibility/2006">
    <mc:Choice Requires="x15">
      <x15ac:absPath xmlns:x15ac="http://schemas.microsoft.com/office/spreadsheetml/2010/11/ac" url="D:\working\waccache\BN3PEPF00018FDA\EXCELCNV\41831cc5-fec9-480f-b9d6-22115b6b0046\"/>
    </mc:Choice>
  </mc:AlternateContent>
  <xr:revisionPtr revIDLastSave="0" documentId="8_{68BD7036-4C64-411D-9CA5-2A6CFACBCFAA}" xr6:coauthVersionLast="47" xr6:coauthVersionMax="47" xr10:uidLastSave="{00000000-0000-0000-0000-000000000000}"/>
  <bookViews>
    <workbookView xWindow="-60" yWindow="-60" windowWidth="15480" windowHeight="11640" tabRatio="936" xr2:uid="{52B69BA7-A84C-44E5-8FA9-C6FE485D4CFE}"/>
  </bookViews>
  <sheets>
    <sheet name="Roman Shades" sheetId="4" r:id="rId1"/>
    <sheet name="Deduction Sheet" sheetId="5" r:id="rId2"/>
  </sheets>
  <definedNames>
    <definedName name="_xlnm._FilterDatabase" localSheetId="0" hidden="1">'Roman Shades'!$A$12:$AC$12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8" i="4" l="1"/>
  <c r="T138" i="4"/>
  <c r="X138" i="4"/>
  <c r="W134" i="4"/>
  <c r="X134" i="4"/>
  <c r="W135" i="4"/>
  <c r="X135" i="4"/>
  <c r="W136" i="4"/>
  <c r="X136" i="4"/>
  <c r="W137" i="4"/>
  <c r="X137" i="4"/>
  <c r="S137" i="4"/>
  <c r="T137" i="4"/>
  <c r="R137" i="4"/>
  <c r="J137" i="4"/>
  <c r="S136" i="4"/>
  <c r="T136" i="4"/>
  <c r="R136" i="4"/>
  <c r="J136" i="4"/>
  <c r="S135" i="4"/>
  <c r="T135" i="4"/>
  <c r="R135" i="4"/>
  <c r="J135" i="4"/>
  <c r="S134" i="4"/>
  <c r="T134" i="4"/>
  <c r="R134" i="4"/>
  <c r="J134" i="4"/>
  <c r="S133" i="4"/>
  <c r="T133" i="4"/>
  <c r="R133" i="4"/>
  <c r="J133" i="4"/>
  <c r="W133" i="4"/>
  <c r="X133" i="4"/>
  <c r="S132" i="4"/>
  <c r="T132" i="4"/>
  <c r="R132" i="4"/>
  <c r="J132" i="4"/>
  <c r="W132" i="4"/>
  <c r="X132" i="4"/>
  <c r="S131" i="4"/>
  <c r="T131" i="4"/>
  <c r="R131" i="4"/>
  <c r="J131" i="4"/>
  <c r="W131" i="4"/>
  <c r="X131" i="4"/>
  <c r="S130" i="4"/>
  <c r="T130" i="4"/>
  <c r="R130" i="4"/>
  <c r="J130" i="4"/>
  <c r="W130" i="4"/>
  <c r="X130" i="4"/>
  <c r="S129" i="4"/>
  <c r="T129" i="4"/>
  <c r="R129" i="4"/>
  <c r="J129" i="4"/>
  <c r="W129" i="4"/>
  <c r="X129" i="4"/>
  <c r="S128" i="4"/>
  <c r="T128" i="4"/>
  <c r="R128" i="4"/>
  <c r="J128" i="4"/>
  <c r="W128" i="4"/>
  <c r="X128" i="4"/>
  <c r="S127" i="4"/>
  <c r="T127" i="4"/>
  <c r="R127" i="4"/>
  <c r="J127" i="4"/>
  <c r="W127" i="4"/>
  <c r="X127" i="4"/>
  <c r="S126" i="4"/>
  <c r="T126" i="4"/>
  <c r="R126" i="4"/>
  <c r="J126" i="4"/>
  <c r="W126" i="4"/>
  <c r="X126" i="4"/>
  <c r="S125" i="4"/>
  <c r="T125" i="4"/>
  <c r="R125" i="4"/>
  <c r="J125" i="4"/>
  <c r="W125" i="4"/>
  <c r="X125" i="4"/>
  <c r="S124" i="4"/>
  <c r="T124" i="4"/>
  <c r="R124" i="4"/>
  <c r="J124" i="4"/>
  <c r="W124" i="4"/>
  <c r="X124" i="4"/>
  <c r="S123" i="4"/>
  <c r="T123" i="4"/>
  <c r="R123" i="4"/>
  <c r="J123" i="4"/>
  <c r="W123" i="4"/>
  <c r="X123" i="4"/>
  <c r="S122" i="4"/>
  <c r="T122" i="4"/>
  <c r="R122" i="4"/>
  <c r="J122" i="4"/>
  <c r="W122" i="4"/>
  <c r="X122" i="4"/>
  <c r="S121" i="4"/>
  <c r="T121" i="4"/>
  <c r="R121" i="4"/>
  <c r="J121" i="4"/>
  <c r="W121" i="4"/>
  <c r="X121" i="4"/>
  <c r="S120" i="4"/>
  <c r="T120" i="4"/>
  <c r="R120" i="4"/>
  <c r="J120" i="4"/>
  <c r="W120" i="4"/>
  <c r="X120" i="4"/>
  <c r="S119" i="4"/>
  <c r="T119" i="4"/>
  <c r="R119" i="4"/>
  <c r="J119" i="4"/>
  <c r="W119" i="4"/>
  <c r="X119" i="4"/>
  <c r="S118" i="4"/>
  <c r="T118" i="4"/>
  <c r="R118" i="4"/>
  <c r="J118" i="4"/>
  <c r="W118" i="4"/>
  <c r="X118" i="4"/>
  <c r="S117" i="4"/>
  <c r="T117" i="4"/>
  <c r="R117" i="4"/>
  <c r="J117" i="4"/>
  <c r="W117" i="4"/>
  <c r="X117" i="4"/>
  <c r="S116" i="4"/>
  <c r="T116" i="4"/>
  <c r="R116" i="4"/>
  <c r="J116" i="4"/>
  <c r="W116" i="4"/>
  <c r="X116" i="4"/>
  <c r="S115" i="4"/>
  <c r="T115" i="4"/>
  <c r="R115" i="4"/>
  <c r="J115" i="4"/>
  <c r="W115" i="4"/>
  <c r="X115" i="4"/>
  <c r="S114" i="4"/>
  <c r="T114" i="4"/>
  <c r="R114" i="4"/>
  <c r="J114" i="4"/>
  <c r="W114" i="4"/>
  <c r="X114" i="4"/>
  <c r="S113" i="4"/>
  <c r="T113" i="4"/>
  <c r="R113" i="4"/>
  <c r="J113" i="4"/>
  <c r="W113" i="4"/>
  <c r="X113" i="4"/>
  <c r="S112" i="4"/>
  <c r="T112" i="4"/>
  <c r="R112" i="4"/>
  <c r="J112" i="4"/>
  <c r="W112" i="4"/>
  <c r="X112" i="4"/>
  <c r="S111" i="4"/>
  <c r="T111" i="4"/>
  <c r="R111" i="4"/>
  <c r="J111" i="4"/>
  <c r="W111" i="4"/>
  <c r="X111" i="4"/>
  <c r="S110" i="4"/>
  <c r="T110" i="4"/>
  <c r="R110" i="4"/>
  <c r="J110" i="4"/>
  <c r="W110" i="4"/>
  <c r="X110" i="4"/>
  <c r="S109" i="4"/>
  <c r="T109" i="4"/>
  <c r="R109" i="4"/>
  <c r="J109" i="4"/>
  <c r="W109" i="4"/>
  <c r="X109" i="4"/>
  <c r="S108" i="4"/>
  <c r="T108" i="4"/>
  <c r="R108" i="4"/>
  <c r="J108" i="4"/>
  <c r="W108" i="4"/>
  <c r="X108" i="4"/>
  <c r="S107" i="4"/>
  <c r="T107" i="4"/>
  <c r="R107" i="4"/>
  <c r="J107" i="4"/>
  <c r="W107" i="4"/>
  <c r="X107" i="4"/>
  <c r="S106" i="4"/>
  <c r="T106" i="4"/>
  <c r="R106" i="4"/>
  <c r="J106" i="4"/>
  <c r="W106" i="4"/>
  <c r="X106" i="4"/>
  <c r="S105" i="4"/>
  <c r="T105" i="4"/>
  <c r="R105" i="4"/>
  <c r="J105" i="4"/>
  <c r="W105" i="4"/>
  <c r="X105" i="4"/>
  <c r="S104" i="4"/>
  <c r="T104" i="4"/>
  <c r="R104" i="4"/>
  <c r="J104" i="4"/>
  <c r="W104" i="4"/>
  <c r="X104" i="4"/>
  <c r="S103" i="4"/>
  <c r="T103" i="4"/>
  <c r="R103" i="4"/>
  <c r="J103" i="4"/>
  <c r="W103" i="4"/>
  <c r="X103" i="4"/>
  <c r="S102" i="4"/>
  <c r="T102" i="4"/>
  <c r="R102" i="4"/>
  <c r="J102" i="4"/>
  <c r="W102" i="4"/>
  <c r="X102" i="4"/>
  <c r="S101" i="4"/>
  <c r="T101" i="4"/>
  <c r="R101" i="4"/>
  <c r="J101" i="4"/>
  <c r="W101" i="4"/>
  <c r="X101" i="4"/>
  <c r="S100" i="4"/>
  <c r="T100" i="4"/>
  <c r="R100" i="4"/>
  <c r="J100" i="4"/>
  <c r="W100" i="4"/>
  <c r="X100" i="4"/>
  <c r="S99" i="4"/>
  <c r="T99" i="4"/>
  <c r="R99" i="4"/>
  <c r="J99" i="4"/>
  <c r="W99" i="4"/>
  <c r="X99" i="4"/>
  <c r="S98" i="4"/>
  <c r="T98" i="4"/>
  <c r="R98" i="4"/>
  <c r="J98" i="4"/>
  <c r="W98" i="4"/>
  <c r="X98" i="4"/>
  <c r="S97" i="4"/>
  <c r="T97" i="4"/>
  <c r="R97" i="4"/>
  <c r="J97" i="4"/>
  <c r="W97" i="4"/>
  <c r="X97" i="4"/>
  <c r="S96" i="4"/>
  <c r="T96" i="4"/>
  <c r="R96" i="4"/>
  <c r="J96" i="4"/>
  <c r="W96" i="4"/>
  <c r="X96" i="4"/>
  <c r="S95" i="4"/>
  <c r="T95" i="4"/>
  <c r="R95" i="4"/>
  <c r="J95" i="4"/>
  <c r="W95" i="4"/>
  <c r="X95" i="4"/>
  <c r="S94" i="4"/>
  <c r="T94" i="4"/>
  <c r="R94" i="4"/>
  <c r="J94" i="4"/>
  <c r="W94" i="4"/>
  <c r="X94" i="4"/>
  <c r="S93" i="4"/>
  <c r="T93" i="4"/>
  <c r="R93" i="4"/>
  <c r="J93" i="4"/>
  <c r="W93" i="4"/>
  <c r="X93" i="4"/>
  <c r="S92" i="4"/>
  <c r="T92" i="4"/>
  <c r="R92" i="4"/>
  <c r="J92" i="4"/>
  <c r="W92" i="4"/>
  <c r="X92" i="4"/>
  <c r="S91" i="4"/>
  <c r="T91" i="4"/>
  <c r="R91" i="4"/>
  <c r="J91" i="4"/>
  <c r="W91" i="4"/>
  <c r="X91" i="4"/>
  <c r="S90" i="4"/>
  <c r="T90" i="4"/>
  <c r="R90" i="4"/>
  <c r="J90" i="4"/>
  <c r="W90" i="4"/>
  <c r="X90" i="4"/>
  <c r="S89" i="4"/>
  <c r="T89" i="4"/>
  <c r="R89" i="4"/>
  <c r="J89" i="4"/>
  <c r="W89" i="4"/>
  <c r="X89" i="4"/>
  <c r="S88" i="4"/>
  <c r="T88" i="4"/>
  <c r="R88" i="4"/>
  <c r="J88" i="4"/>
  <c r="W88" i="4"/>
  <c r="X88" i="4"/>
  <c r="S87" i="4"/>
  <c r="T87" i="4"/>
  <c r="R87" i="4"/>
  <c r="J87" i="4"/>
  <c r="W87" i="4"/>
  <c r="X87" i="4"/>
  <c r="S86" i="4"/>
  <c r="T86" i="4"/>
  <c r="R86" i="4"/>
  <c r="J86" i="4"/>
  <c r="W86" i="4"/>
  <c r="X86" i="4"/>
  <c r="S85" i="4"/>
  <c r="T85" i="4"/>
  <c r="R85" i="4"/>
  <c r="J85" i="4"/>
  <c r="W85" i="4"/>
  <c r="X85" i="4"/>
  <c r="S84" i="4"/>
  <c r="T84" i="4"/>
  <c r="R84" i="4"/>
  <c r="J84" i="4"/>
  <c r="W84" i="4"/>
  <c r="X84" i="4"/>
  <c r="S83" i="4"/>
  <c r="T83" i="4"/>
  <c r="R83" i="4"/>
  <c r="J83" i="4"/>
  <c r="W83" i="4"/>
  <c r="X83" i="4"/>
  <c r="S82" i="4"/>
  <c r="T82" i="4"/>
  <c r="R82" i="4"/>
  <c r="J82" i="4"/>
  <c r="W82" i="4"/>
  <c r="X82" i="4"/>
  <c r="S81" i="4"/>
  <c r="T81" i="4"/>
  <c r="R81" i="4"/>
  <c r="J81" i="4"/>
  <c r="W81" i="4"/>
  <c r="X81" i="4"/>
  <c r="S80" i="4"/>
  <c r="T80" i="4"/>
  <c r="R80" i="4"/>
  <c r="J80" i="4"/>
  <c r="W80" i="4"/>
  <c r="X80" i="4"/>
  <c r="S79" i="4"/>
  <c r="T79" i="4"/>
  <c r="R79" i="4"/>
  <c r="J79" i="4"/>
  <c r="W79" i="4"/>
  <c r="X79" i="4"/>
  <c r="S78" i="4"/>
  <c r="T78" i="4"/>
  <c r="R78" i="4"/>
  <c r="J78" i="4"/>
  <c r="W78" i="4"/>
  <c r="X78" i="4"/>
  <c r="S77" i="4"/>
  <c r="T77" i="4"/>
  <c r="R77" i="4"/>
  <c r="J77" i="4"/>
  <c r="W77" i="4"/>
  <c r="X77" i="4"/>
  <c r="S76" i="4"/>
  <c r="T76" i="4"/>
  <c r="R76" i="4"/>
  <c r="J76" i="4"/>
  <c r="W76" i="4"/>
  <c r="X76" i="4"/>
  <c r="S75" i="4"/>
  <c r="T75" i="4"/>
  <c r="R75" i="4"/>
  <c r="J75" i="4"/>
  <c r="W75" i="4"/>
  <c r="X75" i="4"/>
  <c r="S74" i="4"/>
  <c r="T74" i="4"/>
  <c r="R74" i="4"/>
  <c r="J74" i="4"/>
  <c r="W74" i="4"/>
  <c r="X74" i="4"/>
  <c r="S73" i="4"/>
  <c r="T73" i="4"/>
  <c r="R73" i="4"/>
  <c r="J73" i="4"/>
  <c r="W73" i="4"/>
  <c r="X73" i="4"/>
  <c r="S72" i="4"/>
  <c r="T72" i="4"/>
  <c r="R72" i="4"/>
  <c r="J72" i="4"/>
  <c r="W72" i="4"/>
  <c r="X72" i="4"/>
  <c r="S71" i="4"/>
  <c r="T71" i="4"/>
  <c r="R71" i="4"/>
  <c r="J71" i="4"/>
  <c r="W71" i="4"/>
  <c r="X71" i="4"/>
  <c r="S70" i="4"/>
  <c r="T70" i="4"/>
  <c r="R70" i="4"/>
  <c r="J70" i="4"/>
  <c r="W70" i="4"/>
  <c r="X70" i="4"/>
  <c r="S69" i="4"/>
  <c r="T69" i="4"/>
  <c r="R69" i="4"/>
  <c r="J69" i="4"/>
  <c r="W69" i="4"/>
  <c r="X69" i="4"/>
  <c r="S68" i="4"/>
  <c r="T68" i="4"/>
  <c r="R68" i="4"/>
  <c r="J68" i="4"/>
  <c r="W68" i="4"/>
  <c r="X68" i="4"/>
  <c r="S67" i="4"/>
  <c r="T67" i="4"/>
  <c r="R67" i="4"/>
  <c r="J67" i="4"/>
  <c r="W67" i="4"/>
  <c r="X67" i="4"/>
  <c r="S66" i="4"/>
  <c r="T66" i="4"/>
  <c r="R66" i="4"/>
  <c r="J66" i="4"/>
  <c r="W66" i="4"/>
  <c r="X66" i="4"/>
  <c r="S65" i="4"/>
  <c r="T65" i="4"/>
  <c r="R65" i="4"/>
  <c r="J65" i="4"/>
  <c r="W65" i="4"/>
  <c r="X65" i="4"/>
  <c r="S64" i="4"/>
  <c r="T64" i="4"/>
  <c r="R64" i="4"/>
  <c r="J64" i="4"/>
  <c r="W64" i="4"/>
  <c r="X64" i="4"/>
  <c r="S63" i="4"/>
  <c r="T63" i="4"/>
  <c r="R63" i="4"/>
  <c r="J63" i="4"/>
  <c r="W63" i="4"/>
  <c r="X63" i="4"/>
  <c r="S62" i="4"/>
  <c r="T62" i="4"/>
  <c r="R62" i="4"/>
  <c r="J62" i="4"/>
  <c r="W62" i="4"/>
  <c r="X62" i="4"/>
  <c r="S61" i="4"/>
  <c r="T61" i="4"/>
  <c r="R61" i="4"/>
  <c r="J61" i="4"/>
  <c r="W61" i="4"/>
  <c r="X61" i="4"/>
  <c r="S60" i="4"/>
  <c r="T60" i="4"/>
  <c r="R60" i="4"/>
  <c r="J60" i="4"/>
  <c r="W60" i="4"/>
  <c r="X60" i="4"/>
  <c r="S59" i="4"/>
  <c r="T59" i="4"/>
  <c r="R59" i="4"/>
  <c r="J59" i="4"/>
  <c r="W59" i="4"/>
  <c r="X59" i="4"/>
  <c r="S58" i="4"/>
  <c r="T58" i="4"/>
  <c r="R58" i="4"/>
  <c r="J58" i="4"/>
  <c r="W58" i="4"/>
  <c r="X58" i="4"/>
  <c r="S57" i="4"/>
  <c r="T57" i="4"/>
  <c r="R57" i="4"/>
  <c r="J57" i="4"/>
  <c r="W57" i="4"/>
  <c r="X57" i="4"/>
  <c r="S56" i="4"/>
  <c r="T56" i="4"/>
  <c r="R56" i="4"/>
  <c r="J56" i="4"/>
  <c r="W56" i="4"/>
  <c r="X56" i="4"/>
  <c r="S55" i="4"/>
  <c r="T55" i="4"/>
  <c r="R55" i="4"/>
  <c r="J55" i="4"/>
  <c r="W55" i="4"/>
  <c r="X55" i="4"/>
  <c r="S54" i="4"/>
  <c r="T54" i="4"/>
  <c r="R54" i="4"/>
  <c r="J54" i="4"/>
  <c r="W54" i="4"/>
  <c r="X54" i="4"/>
  <c r="S53" i="4"/>
  <c r="T53" i="4"/>
  <c r="R53" i="4"/>
  <c r="J53" i="4"/>
  <c r="W53" i="4"/>
  <c r="X53" i="4"/>
  <c r="S52" i="4"/>
  <c r="T52" i="4"/>
  <c r="R52" i="4"/>
  <c r="J52" i="4"/>
  <c r="W52" i="4"/>
  <c r="X52" i="4"/>
  <c r="S51" i="4"/>
  <c r="T51" i="4"/>
  <c r="R51" i="4"/>
  <c r="J51" i="4"/>
  <c r="W51" i="4"/>
  <c r="X51" i="4"/>
  <c r="S50" i="4"/>
  <c r="T50" i="4"/>
  <c r="R50" i="4"/>
  <c r="J50" i="4"/>
  <c r="W50" i="4"/>
  <c r="X50" i="4"/>
  <c r="S49" i="4"/>
  <c r="T49" i="4"/>
  <c r="R49" i="4"/>
  <c r="J49" i="4"/>
  <c r="W49" i="4"/>
  <c r="X49" i="4"/>
  <c r="S48" i="4"/>
  <c r="T48" i="4"/>
  <c r="R48" i="4"/>
  <c r="J48" i="4"/>
  <c r="W48" i="4"/>
  <c r="X48" i="4"/>
  <c r="S47" i="4"/>
  <c r="T47" i="4"/>
  <c r="R47" i="4"/>
  <c r="J47" i="4"/>
  <c r="W47" i="4"/>
  <c r="X47" i="4"/>
  <c r="S46" i="4"/>
  <c r="T46" i="4"/>
  <c r="R46" i="4"/>
  <c r="J46" i="4"/>
  <c r="W46" i="4"/>
  <c r="X46" i="4"/>
  <c r="S45" i="4"/>
  <c r="T45" i="4"/>
  <c r="R45" i="4"/>
  <c r="J45" i="4"/>
  <c r="W45" i="4"/>
  <c r="X45" i="4"/>
  <c r="S44" i="4"/>
  <c r="T44" i="4"/>
  <c r="R44" i="4"/>
  <c r="J44" i="4"/>
  <c r="W44" i="4"/>
  <c r="X44" i="4"/>
  <c r="S43" i="4"/>
  <c r="T43" i="4"/>
  <c r="R43" i="4"/>
  <c r="J43" i="4"/>
  <c r="W43" i="4"/>
  <c r="X43" i="4"/>
  <c r="S42" i="4"/>
  <c r="T42" i="4"/>
  <c r="R42" i="4"/>
  <c r="J42" i="4"/>
  <c r="W42" i="4"/>
  <c r="X42" i="4"/>
  <c r="S41" i="4"/>
  <c r="T41" i="4"/>
  <c r="R41" i="4"/>
  <c r="J41" i="4"/>
  <c r="W41" i="4"/>
  <c r="X41" i="4"/>
  <c r="S40" i="4"/>
  <c r="T40" i="4"/>
  <c r="R40" i="4"/>
  <c r="J40" i="4"/>
  <c r="W40" i="4"/>
  <c r="X40" i="4"/>
  <c r="S39" i="4"/>
  <c r="T39" i="4"/>
  <c r="R39" i="4"/>
  <c r="J39" i="4"/>
  <c r="W39" i="4"/>
  <c r="X39" i="4"/>
  <c r="S38" i="4"/>
  <c r="T38" i="4"/>
  <c r="R38" i="4"/>
  <c r="J38" i="4"/>
  <c r="W38" i="4"/>
  <c r="X38" i="4"/>
  <c r="S37" i="4"/>
  <c r="T37" i="4"/>
  <c r="R37" i="4"/>
  <c r="J37" i="4"/>
  <c r="W37" i="4"/>
  <c r="X37" i="4"/>
  <c r="S36" i="4"/>
  <c r="T36" i="4"/>
  <c r="R36" i="4"/>
  <c r="J36" i="4"/>
  <c r="W36" i="4"/>
  <c r="X36" i="4"/>
  <c r="S35" i="4"/>
  <c r="T35" i="4"/>
  <c r="R35" i="4"/>
  <c r="J35" i="4"/>
  <c r="W35" i="4"/>
  <c r="X35" i="4"/>
  <c r="S34" i="4"/>
  <c r="T34" i="4"/>
  <c r="R34" i="4"/>
  <c r="J34" i="4"/>
  <c r="W34" i="4"/>
  <c r="X34" i="4"/>
  <c r="S33" i="4"/>
  <c r="T33" i="4"/>
  <c r="R33" i="4"/>
  <c r="J33" i="4"/>
  <c r="W33" i="4"/>
  <c r="X33" i="4"/>
  <c r="S32" i="4"/>
  <c r="T32" i="4"/>
  <c r="R32" i="4"/>
  <c r="J32" i="4"/>
  <c r="W32" i="4"/>
  <c r="X32" i="4"/>
  <c r="S31" i="4"/>
  <c r="T31" i="4"/>
  <c r="R31" i="4"/>
  <c r="J31" i="4"/>
  <c r="W31" i="4"/>
  <c r="X31" i="4"/>
  <c r="S30" i="4"/>
  <c r="T30" i="4"/>
  <c r="R30" i="4"/>
  <c r="J30" i="4"/>
  <c r="W30" i="4"/>
  <c r="X30" i="4"/>
  <c r="S29" i="4"/>
  <c r="T29" i="4"/>
  <c r="R29" i="4"/>
  <c r="J29" i="4"/>
  <c r="W29" i="4"/>
  <c r="X29" i="4"/>
  <c r="S28" i="4"/>
  <c r="T28" i="4"/>
  <c r="R28" i="4"/>
  <c r="J28" i="4"/>
  <c r="W28" i="4"/>
  <c r="X28" i="4"/>
  <c r="S27" i="4"/>
  <c r="T27" i="4"/>
  <c r="R27" i="4"/>
  <c r="J27" i="4"/>
  <c r="W27" i="4"/>
  <c r="X27" i="4"/>
  <c r="S26" i="4"/>
  <c r="T26" i="4"/>
  <c r="R26" i="4"/>
  <c r="J26" i="4"/>
  <c r="W26" i="4"/>
  <c r="X26" i="4"/>
  <c r="S25" i="4"/>
  <c r="T25" i="4"/>
  <c r="R25" i="4"/>
  <c r="J25" i="4"/>
  <c r="W25" i="4"/>
  <c r="X25" i="4"/>
  <c r="S24" i="4"/>
  <c r="T24" i="4"/>
  <c r="R24" i="4"/>
  <c r="J24" i="4"/>
  <c r="W24" i="4"/>
  <c r="X24" i="4"/>
  <c r="S23" i="4"/>
  <c r="T23" i="4"/>
  <c r="R23" i="4"/>
  <c r="J23" i="4"/>
  <c r="W23" i="4"/>
  <c r="X23" i="4"/>
  <c r="S22" i="4"/>
  <c r="T22" i="4"/>
  <c r="R22" i="4"/>
  <c r="J22" i="4"/>
  <c r="W22" i="4"/>
  <c r="X22" i="4"/>
  <c r="S21" i="4"/>
  <c r="T21" i="4"/>
  <c r="R21" i="4"/>
  <c r="J21" i="4"/>
  <c r="W21" i="4"/>
  <c r="X21" i="4"/>
  <c r="S20" i="4"/>
  <c r="T20" i="4"/>
  <c r="R20" i="4"/>
  <c r="J20" i="4"/>
  <c r="W20" i="4"/>
  <c r="X20" i="4"/>
  <c r="S19" i="4"/>
  <c r="T19" i="4"/>
  <c r="R19" i="4"/>
  <c r="J19" i="4"/>
  <c r="W19" i="4"/>
  <c r="X19" i="4"/>
  <c r="S18" i="4"/>
  <c r="T18" i="4"/>
  <c r="R18" i="4"/>
  <c r="J18" i="4"/>
  <c r="W18" i="4"/>
  <c r="X18" i="4"/>
  <c r="S17" i="4"/>
  <c r="T17" i="4"/>
  <c r="R17" i="4"/>
  <c r="J17" i="4"/>
  <c r="W17" i="4"/>
  <c r="X17" i="4"/>
  <c r="S16" i="4"/>
  <c r="T16" i="4"/>
  <c r="R16" i="4"/>
  <c r="J16" i="4"/>
  <c r="W16" i="4"/>
  <c r="X16" i="4"/>
  <c r="S15" i="4"/>
  <c r="T15" i="4"/>
  <c r="R15" i="4"/>
  <c r="J15" i="4"/>
  <c r="W15" i="4"/>
  <c r="X15" i="4"/>
  <c r="B14" i="5"/>
  <c r="C14" i="5"/>
  <c r="D14" i="5"/>
  <c r="E14" i="5"/>
  <c r="G14" i="5"/>
  <c r="H14" i="5"/>
  <c r="I14" i="5"/>
  <c r="J14" i="5"/>
  <c r="N14" i="5"/>
  <c r="P14" i="5"/>
  <c r="Q14" i="5"/>
  <c r="R14" i="5"/>
  <c r="B15" i="5"/>
  <c r="C15" i="5"/>
  <c r="D15" i="5"/>
  <c r="E15" i="5"/>
  <c r="G15" i="5"/>
  <c r="H15" i="5"/>
  <c r="I15" i="5"/>
  <c r="J15" i="5"/>
  <c r="K15" i="5"/>
  <c r="N15" i="5"/>
  <c r="P15" i="5"/>
  <c r="Q15" i="5"/>
  <c r="R15" i="5"/>
  <c r="B16" i="5"/>
  <c r="C16" i="5"/>
  <c r="D16" i="5"/>
  <c r="E16" i="5"/>
  <c r="G16" i="5"/>
  <c r="H16" i="5"/>
  <c r="I16" i="5"/>
  <c r="J16" i="5"/>
  <c r="K16" i="5"/>
  <c r="N16" i="5"/>
  <c r="P16" i="5"/>
  <c r="Q16" i="5"/>
  <c r="R16" i="5"/>
  <c r="B17" i="5"/>
  <c r="C17" i="5"/>
  <c r="D17" i="5"/>
  <c r="E17" i="5"/>
  <c r="G17" i="5"/>
  <c r="H17" i="5"/>
  <c r="I17" i="5"/>
  <c r="J17" i="5"/>
  <c r="K17" i="5"/>
  <c r="L17" i="5"/>
  <c r="N17" i="5"/>
  <c r="P17" i="5"/>
  <c r="Q17" i="5"/>
  <c r="R17" i="5"/>
  <c r="B18" i="5"/>
  <c r="C18" i="5"/>
  <c r="D18" i="5"/>
  <c r="E18" i="5"/>
  <c r="G18" i="5"/>
  <c r="H18" i="5"/>
  <c r="I18" i="5"/>
  <c r="J18" i="5"/>
  <c r="K18" i="5"/>
  <c r="N18" i="5"/>
  <c r="P18" i="5"/>
  <c r="Q18" i="5"/>
  <c r="R18" i="5"/>
  <c r="B19" i="5"/>
  <c r="C19" i="5"/>
  <c r="D19" i="5"/>
  <c r="E19" i="5"/>
  <c r="G19" i="5"/>
  <c r="H19" i="5"/>
  <c r="I19" i="5"/>
  <c r="J19" i="5"/>
  <c r="K19" i="5"/>
  <c r="O19" i="5"/>
  <c r="N19" i="5"/>
  <c r="P19" i="5"/>
  <c r="Q19" i="5"/>
  <c r="R19" i="5"/>
  <c r="B20" i="5"/>
  <c r="C20" i="5"/>
  <c r="D20" i="5"/>
  <c r="E20" i="5"/>
  <c r="G20" i="5"/>
  <c r="H20" i="5"/>
  <c r="I20" i="5"/>
  <c r="J20" i="5"/>
  <c r="M20" i="5"/>
  <c r="N20" i="5"/>
  <c r="P20" i="5"/>
  <c r="Q20" i="5"/>
  <c r="R20" i="5"/>
  <c r="B21" i="5"/>
  <c r="C21" i="5"/>
  <c r="D21" i="5"/>
  <c r="E21" i="5"/>
  <c r="G21" i="5"/>
  <c r="H21" i="5"/>
  <c r="I21" i="5"/>
  <c r="J21" i="5"/>
  <c r="M21" i="5"/>
  <c r="N21" i="5"/>
  <c r="P21" i="5"/>
  <c r="Q21" i="5"/>
  <c r="R21" i="5"/>
  <c r="B22" i="5"/>
  <c r="C22" i="5"/>
  <c r="D22" i="5"/>
  <c r="E22" i="5"/>
  <c r="G22" i="5"/>
  <c r="H22" i="5"/>
  <c r="I22" i="5"/>
  <c r="J22" i="5"/>
  <c r="M22" i="5"/>
  <c r="N22" i="5"/>
  <c r="P22" i="5"/>
  <c r="Q22" i="5"/>
  <c r="R22" i="5"/>
  <c r="B23" i="5"/>
  <c r="C23" i="5"/>
  <c r="D23" i="5"/>
  <c r="E23" i="5"/>
  <c r="G23" i="5"/>
  <c r="H23" i="5"/>
  <c r="I23" i="5"/>
  <c r="J23" i="5"/>
  <c r="M23" i="5"/>
  <c r="N23" i="5"/>
  <c r="P23" i="5"/>
  <c r="Q23" i="5"/>
  <c r="R23" i="5"/>
  <c r="B24" i="5"/>
  <c r="C24" i="5"/>
  <c r="D24" i="5"/>
  <c r="E24" i="5"/>
  <c r="G24" i="5"/>
  <c r="H24" i="5"/>
  <c r="I24" i="5"/>
  <c r="J24" i="5"/>
  <c r="K24" i="5"/>
  <c r="O24" i="5"/>
  <c r="N24" i="5"/>
  <c r="P24" i="5"/>
  <c r="Q24" i="5"/>
  <c r="R24" i="5"/>
  <c r="B25" i="5"/>
  <c r="C25" i="5"/>
  <c r="D25" i="5"/>
  <c r="E25" i="5"/>
  <c r="G25" i="5"/>
  <c r="H25" i="5"/>
  <c r="I25" i="5"/>
  <c r="J25" i="5"/>
  <c r="K25" i="5"/>
  <c r="N25" i="5"/>
  <c r="P25" i="5"/>
  <c r="Q25" i="5"/>
  <c r="R25" i="5"/>
  <c r="B26" i="5"/>
  <c r="C26" i="5"/>
  <c r="D26" i="5"/>
  <c r="E26" i="5"/>
  <c r="G26" i="5"/>
  <c r="H26" i="5"/>
  <c r="I26" i="5"/>
  <c r="J26" i="5"/>
  <c r="K26" i="5"/>
  <c r="L26" i="5"/>
  <c r="N26" i="5"/>
  <c r="P26" i="5"/>
  <c r="Q26" i="5"/>
  <c r="R26" i="5"/>
  <c r="B27" i="5"/>
  <c r="C27" i="5"/>
  <c r="D27" i="5"/>
  <c r="E27" i="5"/>
  <c r="G27" i="5"/>
  <c r="H27" i="5"/>
  <c r="I27" i="5"/>
  <c r="J27" i="5"/>
  <c r="K27" i="5"/>
  <c r="N27" i="5"/>
  <c r="P27" i="5"/>
  <c r="Q27" i="5"/>
  <c r="R27" i="5"/>
  <c r="B28" i="5"/>
  <c r="C28" i="5"/>
  <c r="D28" i="5"/>
  <c r="E28" i="5"/>
  <c r="G28" i="5"/>
  <c r="H28" i="5"/>
  <c r="I28" i="5"/>
  <c r="J28" i="5"/>
  <c r="K28" i="5"/>
  <c r="N28" i="5"/>
  <c r="P28" i="5"/>
  <c r="Q28" i="5"/>
  <c r="R28" i="5"/>
  <c r="B29" i="5"/>
  <c r="C29" i="5"/>
  <c r="D29" i="5"/>
  <c r="E29" i="5"/>
  <c r="G29" i="5"/>
  <c r="H29" i="5"/>
  <c r="I29" i="5"/>
  <c r="J29" i="5"/>
  <c r="K29" i="5"/>
  <c r="L29" i="5"/>
  <c r="N29" i="5"/>
  <c r="P29" i="5"/>
  <c r="Q29" i="5"/>
  <c r="R29" i="5"/>
  <c r="B30" i="5"/>
  <c r="C30" i="5"/>
  <c r="D30" i="5"/>
  <c r="E30" i="5"/>
  <c r="G30" i="5"/>
  <c r="H30" i="5"/>
  <c r="I30" i="5"/>
  <c r="J30" i="5"/>
  <c r="K30" i="5"/>
  <c r="N30" i="5"/>
  <c r="P30" i="5"/>
  <c r="Q30" i="5"/>
  <c r="R30" i="5"/>
  <c r="B31" i="5"/>
  <c r="C31" i="5"/>
  <c r="D31" i="5"/>
  <c r="E31" i="5"/>
  <c r="G31" i="5"/>
  <c r="H31" i="5"/>
  <c r="I31" i="5"/>
  <c r="J31" i="5"/>
  <c r="K31" i="5"/>
  <c r="L31" i="5"/>
  <c r="N31" i="5"/>
  <c r="P31" i="5"/>
  <c r="Q31" i="5"/>
  <c r="R31" i="5"/>
  <c r="B32" i="5"/>
  <c r="C32" i="5"/>
  <c r="D32" i="5"/>
  <c r="E32" i="5"/>
  <c r="G32" i="5"/>
  <c r="H32" i="5"/>
  <c r="I32" i="5"/>
  <c r="J32" i="5"/>
  <c r="K32" i="5"/>
  <c r="O32" i="5"/>
  <c r="N32" i="5"/>
  <c r="P32" i="5"/>
  <c r="Q32" i="5"/>
  <c r="R32" i="5"/>
  <c r="B33" i="5"/>
  <c r="C33" i="5"/>
  <c r="D33" i="5"/>
  <c r="E33" i="5"/>
  <c r="G33" i="5"/>
  <c r="H33" i="5"/>
  <c r="I33" i="5"/>
  <c r="J33" i="5"/>
  <c r="K33" i="5"/>
  <c r="O33" i="5"/>
  <c r="N33" i="5"/>
  <c r="P33" i="5"/>
  <c r="Q33" i="5"/>
  <c r="R33" i="5"/>
  <c r="B34" i="5"/>
  <c r="C34" i="5"/>
  <c r="D34" i="5"/>
  <c r="E34" i="5"/>
  <c r="G34" i="5"/>
  <c r="H34" i="5"/>
  <c r="I34" i="5"/>
  <c r="J34" i="5"/>
  <c r="K34" i="5"/>
  <c r="L34" i="5"/>
  <c r="N34" i="5"/>
  <c r="P34" i="5"/>
  <c r="Q34" i="5"/>
  <c r="R34" i="5"/>
  <c r="B35" i="5"/>
  <c r="C35" i="5"/>
  <c r="D35" i="5"/>
  <c r="E35" i="5"/>
  <c r="G35" i="5"/>
  <c r="H35" i="5"/>
  <c r="I35" i="5"/>
  <c r="J35" i="5"/>
  <c r="M35" i="5"/>
  <c r="N35" i="5"/>
  <c r="P35" i="5"/>
  <c r="Q35" i="5"/>
  <c r="R35" i="5"/>
  <c r="B36" i="5"/>
  <c r="C36" i="5"/>
  <c r="D36" i="5"/>
  <c r="E36" i="5"/>
  <c r="G36" i="5"/>
  <c r="H36" i="5"/>
  <c r="I36" i="5"/>
  <c r="J36" i="5"/>
  <c r="K36" i="5"/>
  <c r="N36" i="5"/>
  <c r="P36" i="5"/>
  <c r="Q36" i="5"/>
  <c r="R36" i="5"/>
  <c r="B37" i="5"/>
  <c r="C37" i="5"/>
  <c r="D37" i="5"/>
  <c r="E37" i="5"/>
  <c r="G37" i="5"/>
  <c r="H37" i="5"/>
  <c r="I37" i="5"/>
  <c r="J37" i="5"/>
  <c r="M37" i="5"/>
  <c r="N37" i="5"/>
  <c r="P37" i="5"/>
  <c r="Q37" i="5"/>
  <c r="R37" i="5"/>
  <c r="B38" i="5"/>
  <c r="C38" i="5"/>
  <c r="D38" i="5"/>
  <c r="E38" i="5"/>
  <c r="G38" i="5"/>
  <c r="H38" i="5"/>
  <c r="I38" i="5"/>
  <c r="J38" i="5"/>
  <c r="M38" i="5"/>
  <c r="N38" i="5"/>
  <c r="P38" i="5"/>
  <c r="Q38" i="5"/>
  <c r="R38" i="5"/>
  <c r="B39" i="5"/>
  <c r="C39" i="5"/>
  <c r="D39" i="5"/>
  <c r="E39" i="5"/>
  <c r="G39" i="5"/>
  <c r="H39" i="5"/>
  <c r="I39" i="5"/>
  <c r="J39" i="5"/>
  <c r="K39" i="5"/>
  <c r="N39" i="5"/>
  <c r="P39" i="5"/>
  <c r="Q39" i="5"/>
  <c r="R39" i="5"/>
  <c r="B40" i="5"/>
  <c r="C40" i="5"/>
  <c r="D40" i="5"/>
  <c r="E40" i="5"/>
  <c r="G40" i="5"/>
  <c r="H40" i="5"/>
  <c r="I40" i="5"/>
  <c r="J40" i="5"/>
  <c r="M40" i="5"/>
  <c r="N40" i="5"/>
  <c r="P40" i="5"/>
  <c r="Q40" i="5"/>
  <c r="R40" i="5"/>
  <c r="B41" i="5"/>
  <c r="C41" i="5"/>
  <c r="D41" i="5"/>
  <c r="E41" i="5"/>
  <c r="G41" i="5"/>
  <c r="H41" i="5"/>
  <c r="I41" i="5"/>
  <c r="J41" i="5"/>
  <c r="M41" i="5"/>
  <c r="K41" i="5"/>
  <c r="L41" i="5"/>
  <c r="N41" i="5"/>
  <c r="P41" i="5"/>
  <c r="Q41" i="5"/>
  <c r="R41" i="5"/>
  <c r="B42" i="5"/>
  <c r="C42" i="5"/>
  <c r="D42" i="5"/>
  <c r="E42" i="5"/>
  <c r="G42" i="5"/>
  <c r="H42" i="5"/>
  <c r="I42" i="5"/>
  <c r="J42" i="5"/>
  <c r="N42" i="5"/>
  <c r="P42" i="5"/>
  <c r="Q42" i="5"/>
  <c r="R42" i="5"/>
  <c r="B43" i="5"/>
  <c r="C43" i="5"/>
  <c r="D43" i="5"/>
  <c r="E43" i="5"/>
  <c r="G43" i="5"/>
  <c r="H43" i="5"/>
  <c r="I43" i="5"/>
  <c r="J43" i="5"/>
  <c r="M43" i="5"/>
  <c r="N43" i="5"/>
  <c r="P43" i="5"/>
  <c r="Q43" i="5"/>
  <c r="R43" i="5"/>
  <c r="B44" i="5"/>
  <c r="C44" i="5"/>
  <c r="D44" i="5"/>
  <c r="E44" i="5"/>
  <c r="G44" i="5"/>
  <c r="H44" i="5"/>
  <c r="I44" i="5"/>
  <c r="J44" i="5"/>
  <c r="K44" i="5"/>
  <c r="O44" i="5"/>
  <c r="N44" i="5"/>
  <c r="P44" i="5"/>
  <c r="Q44" i="5"/>
  <c r="R44" i="5"/>
  <c r="B45" i="5"/>
  <c r="C45" i="5"/>
  <c r="D45" i="5"/>
  <c r="E45" i="5"/>
  <c r="G45" i="5"/>
  <c r="H45" i="5"/>
  <c r="I45" i="5"/>
  <c r="J45" i="5"/>
  <c r="M45" i="5"/>
  <c r="N45" i="5"/>
  <c r="P45" i="5"/>
  <c r="Q45" i="5"/>
  <c r="R45" i="5"/>
  <c r="B46" i="5"/>
  <c r="C46" i="5"/>
  <c r="D46" i="5"/>
  <c r="E46" i="5"/>
  <c r="G46" i="5"/>
  <c r="H46" i="5"/>
  <c r="I46" i="5"/>
  <c r="J46" i="5"/>
  <c r="M46" i="5"/>
  <c r="N46" i="5"/>
  <c r="P46" i="5"/>
  <c r="Q46" i="5"/>
  <c r="R46" i="5"/>
  <c r="B47" i="5"/>
  <c r="C47" i="5"/>
  <c r="D47" i="5"/>
  <c r="E47" i="5"/>
  <c r="G47" i="5"/>
  <c r="H47" i="5"/>
  <c r="I47" i="5"/>
  <c r="J47" i="5"/>
  <c r="K47" i="5"/>
  <c r="N47" i="5"/>
  <c r="P47" i="5"/>
  <c r="Q47" i="5"/>
  <c r="R47" i="5"/>
  <c r="B48" i="5"/>
  <c r="C48" i="5"/>
  <c r="D48" i="5"/>
  <c r="E48" i="5"/>
  <c r="G48" i="5"/>
  <c r="H48" i="5"/>
  <c r="I48" i="5"/>
  <c r="J48" i="5"/>
  <c r="M48" i="5"/>
  <c r="N48" i="5"/>
  <c r="P48" i="5"/>
  <c r="Q48" i="5"/>
  <c r="R48" i="5"/>
  <c r="B49" i="5"/>
  <c r="C49" i="5"/>
  <c r="D49" i="5"/>
  <c r="E49" i="5"/>
  <c r="G49" i="5"/>
  <c r="H49" i="5"/>
  <c r="I49" i="5"/>
  <c r="J49" i="5"/>
  <c r="N49" i="5"/>
  <c r="P49" i="5"/>
  <c r="Q49" i="5"/>
  <c r="R49" i="5"/>
  <c r="B50" i="5"/>
  <c r="C50" i="5"/>
  <c r="D50" i="5"/>
  <c r="E50" i="5"/>
  <c r="G50" i="5"/>
  <c r="H50" i="5"/>
  <c r="I50" i="5"/>
  <c r="J50" i="5"/>
  <c r="N50" i="5"/>
  <c r="P50" i="5"/>
  <c r="Q50" i="5"/>
  <c r="R50" i="5"/>
  <c r="B51" i="5"/>
  <c r="C51" i="5"/>
  <c r="D51" i="5"/>
  <c r="E51" i="5"/>
  <c r="G51" i="5"/>
  <c r="H51" i="5"/>
  <c r="I51" i="5"/>
  <c r="J51" i="5"/>
  <c r="M51" i="5"/>
  <c r="N51" i="5"/>
  <c r="P51" i="5"/>
  <c r="Q51" i="5"/>
  <c r="R51" i="5"/>
  <c r="B52" i="5"/>
  <c r="C52" i="5"/>
  <c r="D52" i="5"/>
  <c r="E52" i="5"/>
  <c r="G52" i="5"/>
  <c r="H52" i="5"/>
  <c r="I52" i="5"/>
  <c r="J52" i="5"/>
  <c r="N52" i="5"/>
  <c r="P52" i="5"/>
  <c r="Q52" i="5"/>
  <c r="R52" i="5"/>
  <c r="B53" i="5"/>
  <c r="C53" i="5"/>
  <c r="D53" i="5"/>
  <c r="E53" i="5"/>
  <c r="G53" i="5"/>
  <c r="H53" i="5"/>
  <c r="I53" i="5"/>
  <c r="J53" i="5"/>
  <c r="K53" i="5"/>
  <c r="L53" i="5"/>
  <c r="N53" i="5"/>
  <c r="P53" i="5"/>
  <c r="Q53" i="5"/>
  <c r="R53" i="5"/>
  <c r="B54" i="5"/>
  <c r="C54" i="5"/>
  <c r="D54" i="5"/>
  <c r="E54" i="5"/>
  <c r="G54" i="5"/>
  <c r="H54" i="5"/>
  <c r="I54" i="5"/>
  <c r="J54" i="5"/>
  <c r="M54" i="5"/>
  <c r="N54" i="5"/>
  <c r="P54" i="5"/>
  <c r="Q54" i="5"/>
  <c r="R54" i="5"/>
  <c r="B55" i="5"/>
  <c r="C55" i="5"/>
  <c r="D55" i="5"/>
  <c r="E55" i="5"/>
  <c r="G55" i="5"/>
  <c r="H55" i="5"/>
  <c r="I55" i="5"/>
  <c r="J55" i="5"/>
  <c r="M55" i="5"/>
  <c r="N55" i="5"/>
  <c r="P55" i="5"/>
  <c r="Q55" i="5"/>
  <c r="R55" i="5"/>
  <c r="B56" i="5"/>
  <c r="C56" i="5"/>
  <c r="D56" i="5"/>
  <c r="E56" i="5"/>
  <c r="G56" i="5"/>
  <c r="H56" i="5"/>
  <c r="I56" i="5"/>
  <c r="J56" i="5"/>
  <c r="N56" i="5"/>
  <c r="P56" i="5"/>
  <c r="Q56" i="5"/>
  <c r="R56" i="5"/>
  <c r="B57" i="5"/>
  <c r="C57" i="5"/>
  <c r="D57" i="5"/>
  <c r="E57" i="5"/>
  <c r="G57" i="5"/>
  <c r="H57" i="5"/>
  <c r="I57" i="5"/>
  <c r="J57" i="5"/>
  <c r="M57" i="5"/>
  <c r="N57" i="5"/>
  <c r="P57" i="5"/>
  <c r="Q57" i="5"/>
  <c r="R57" i="5"/>
  <c r="B58" i="5"/>
  <c r="C58" i="5"/>
  <c r="D58" i="5"/>
  <c r="E58" i="5"/>
  <c r="G58" i="5"/>
  <c r="H58" i="5"/>
  <c r="I58" i="5"/>
  <c r="J58" i="5"/>
  <c r="N58" i="5"/>
  <c r="P58" i="5"/>
  <c r="Q58" i="5"/>
  <c r="R58" i="5"/>
  <c r="B59" i="5"/>
  <c r="C59" i="5"/>
  <c r="D59" i="5"/>
  <c r="E59" i="5"/>
  <c r="G59" i="5"/>
  <c r="H59" i="5"/>
  <c r="I59" i="5"/>
  <c r="J59" i="5"/>
  <c r="K59" i="5"/>
  <c r="N59" i="5"/>
  <c r="P59" i="5"/>
  <c r="Q59" i="5"/>
  <c r="R59" i="5"/>
  <c r="B60" i="5"/>
  <c r="C60" i="5"/>
  <c r="D60" i="5"/>
  <c r="E60" i="5"/>
  <c r="G60" i="5"/>
  <c r="H60" i="5"/>
  <c r="I60" i="5"/>
  <c r="J60" i="5"/>
  <c r="K60" i="5"/>
  <c r="M60" i="5"/>
  <c r="N60" i="5"/>
  <c r="P60" i="5"/>
  <c r="Q60" i="5"/>
  <c r="R60" i="5"/>
  <c r="B61" i="5"/>
  <c r="C61" i="5"/>
  <c r="D61" i="5"/>
  <c r="E61" i="5"/>
  <c r="G61" i="5"/>
  <c r="H61" i="5"/>
  <c r="I61" i="5"/>
  <c r="J61" i="5"/>
  <c r="K61" i="5"/>
  <c r="O61" i="5"/>
  <c r="M61" i="5"/>
  <c r="N61" i="5"/>
  <c r="P61" i="5"/>
  <c r="Q61" i="5"/>
  <c r="R61" i="5"/>
  <c r="B62" i="5"/>
  <c r="C62" i="5"/>
  <c r="D62" i="5"/>
  <c r="E62" i="5"/>
  <c r="G62" i="5"/>
  <c r="H62" i="5"/>
  <c r="I62" i="5"/>
  <c r="J62" i="5"/>
  <c r="K62" i="5"/>
  <c r="N62" i="5"/>
  <c r="P62" i="5"/>
  <c r="Q62" i="5"/>
  <c r="R62" i="5"/>
  <c r="B63" i="5"/>
  <c r="C63" i="5"/>
  <c r="D63" i="5"/>
  <c r="E63" i="5"/>
  <c r="G63" i="5"/>
  <c r="H63" i="5"/>
  <c r="I63" i="5"/>
  <c r="J63" i="5"/>
  <c r="K63" i="5"/>
  <c r="L63" i="5"/>
  <c r="N63" i="5"/>
  <c r="P63" i="5"/>
  <c r="Q63" i="5"/>
  <c r="R63" i="5"/>
  <c r="B64" i="5"/>
  <c r="C64" i="5"/>
  <c r="D64" i="5"/>
  <c r="E64" i="5"/>
  <c r="G64" i="5"/>
  <c r="H64" i="5"/>
  <c r="I64" i="5"/>
  <c r="J64" i="5"/>
  <c r="K64" i="5"/>
  <c r="N64" i="5"/>
  <c r="P64" i="5"/>
  <c r="Q64" i="5"/>
  <c r="R64" i="5"/>
  <c r="B65" i="5"/>
  <c r="C65" i="5"/>
  <c r="D65" i="5"/>
  <c r="E65" i="5"/>
  <c r="G65" i="5"/>
  <c r="H65" i="5"/>
  <c r="I65" i="5"/>
  <c r="J65" i="5"/>
  <c r="K65" i="5"/>
  <c r="M65" i="5"/>
  <c r="N65" i="5"/>
  <c r="P65" i="5"/>
  <c r="Q65" i="5"/>
  <c r="R65" i="5"/>
  <c r="B66" i="5"/>
  <c r="C66" i="5"/>
  <c r="D66" i="5"/>
  <c r="E66" i="5"/>
  <c r="G66" i="5"/>
  <c r="H66" i="5"/>
  <c r="I66" i="5"/>
  <c r="J66" i="5"/>
  <c r="K66" i="5"/>
  <c r="O66" i="5"/>
  <c r="N66" i="5"/>
  <c r="P66" i="5"/>
  <c r="Q66" i="5"/>
  <c r="R66" i="5"/>
  <c r="B67" i="5"/>
  <c r="C67" i="5"/>
  <c r="D67" i="5"/>
  <c r="E67" i="5"/>
  <c r="G67" i="5"/>
  <c r="H67" i="5"/>
  <c r="I67" i="5"/>
  <c r="J67" i="5"/>
  <c r="M67" i="5"/>
  <c r="N67" i="5"/>
  <c r="P67" i="5"/>
  <c r="Q67" i="5"/>
  <c r="R67" i="5"/>
  <c r="B68" i="5"/>
  <c r="C68" i="5"/>
  <c r="D68" i="5"/>
  <c r="E68" i="5"/>
  <c r="G68" i="5"/>
  <c r="H68" i="5"/>
  <c r="I68" i="5"/>
  <c r="J68" i="5"/>
  <c r="N68" i="5"/>
  <c r="P68" i="5"/>
  <c r="Q68" i="5"/>
  <c r="R68" i="5"/>
  <c r="B69" i="5"/>
  <c r="C69" i="5"/>
  <c r="D69" i="5"/>
  <c r="E69" i="5"/>
  <c r="G69" i="5"/>
  <c r="H69" i="5"/>
  <c r="I69" i="5"/>
  <c r="J69" i="5"/>
  <c r="N69" i="5"/>
  <c r="P69" i="5"/>
  <c r="Q69" i="5"/>
  <c r="R69" i="5"/>
  <c r="B70" i="5"/>
  <c r="C70" i="5"/>
  <c r="D70" i="5"/>
  <c r="E70" i="5"/>
  <c r="G70" i="5"/>
  <c r="H70" i="5"/>
  <c r="I70" i="5"/>
  <c r="J70" i="5"/>
  <c r="M70" i="5"/>
  <c r="N70" i="5"/>
  <c r="P70" i="5"/>
  <c r="Q70" i="5"/>
  <c r="R70" i="5"/>
  <c r="B71" i="5"/>
  <c r="C71" i="5"/>
  <c r="D71" i="5"/>
  <c r="E71" i="5"/>
  <c r="G71" i="5"/>
  <c r="H71" i="5"/>
  <c r="I71" i="5"/>
  <c r="J71" i="5"/>
  <c r="K71" i="5"/>
  <c r="N71" i="5"/>
  <c r="P71" i="5"/>
  <c r="Q71" i="5"/>
  <c r="R71" i="5"/>
  <c r="B72" i="5"/>
  <c r="C72" i="5"/>
  <c r="D72" i="5"/>
  <c r="E72" i="5"/>
  <c r="G72" i="5"/>
  <c r="H72" i="5"/>
  <c r="I72" i="5"/>
  <c r="J72" i="5"/>
  <c r="M72" i="5"/>
  <c r="N72" i="5"/>
  <c r="P72" i="5"/>
  <c r="Q72" i="5"/>
  <c r="R72" i="5"/>
  <c r="B73" i="5"/>
  <c r="C73" i="5"/>
  <c r="D73" i="5"/>
  <c r="E73" i="5"/>
  <c r="G73" i="5"/>
  <c r="H73" i="5"/>
  <c r="I73" i="5"/>
  <c r="J73" i="5"/>
  <c r="M73" i="5"/>
  <c r="N73" i="5"/>
  <c r="P73" i="5"/>
  <c r="Q73" i="5"/>
  <c r="R73" i="5"/>
  <c r="B74" i="5"/>
  <c r="C74" i="5"/>
  <c r="D74" i="5"/>
  <c r="E74" i="5"/>
  <c r="G74" i="5"/>
  <c r="H74" i="5"/>
  <c r="I74" i="5"/>
  <c r="J74" i="5"/>
  <c r="M74" i="5"/>
  <c r="N74" i="5"/>
  <c r="P74" i="5"/>
  <c r="Q74" i="5"/>
  <c r="R74" i="5"/>
  <c r="B75" i="5"/>
  <c r="C75" i="5"/>
  <c r="D75" i="5"/>
  <c r="E75" i="5"/>
  <c r="G75" i="5"/>
  <c r="H75" i="5"/>
  <c r="I75" i="5"/>
  <c r="J75" i="5"/>
  <c r="M75" i="5"/>
  <c r="N75" i="5"/>
  <c r="P75" i="5"/>
  <c r="Q75" i="5"/>
  <c r="R75" i="5"/>
  <c r="B76" i="5"/>
  <c r="C76" i="5"/>
  <c r="D76" i="5"/>
  <c r="E76" i="5"/>
  <c r="G76" i="5"/>
  <c r="H76" i="5"/>
  <c r="I76" i="5"/>
  <c r="J76" i="5"/>
  <c r="M76" i="5"/>
  <c r="N76" i="5"/>
  <c r="P76" i="5"/>
  <c r="Q76" i="5"/>
  <c r="R76" i="5"/>
  <c r="B77" i="5"/>
  <c r="C77" i="5"/>
  <c r="D77" i="5"/>
  <c r="E77" i="5"/>
  <c r="G77" i="5"/>
  <c r="H77" i="5"/>
  <c r="I77" i="5"/>
  <c r="J77" i="5"/>
  <c r="K77" i="5"/>
  <c r="L77" i="5"/>
  <c r="N77" i="5"/>
  <c r="P77" i="5"/>
  <c r="Q77" i="5"/>
  <c r="R77" i="5"/>
  <c r="B78" i="5"/>
  <c r="C78" i="5"/>
  <c r="D78" i="5"/>
  <c r="E78" i="5"/>
  <c r="G78" i="5"/>
  <c r="H78" i="5"/>
  <c r="I78" i="5"/>
  <c r="J78" i="5"/>
  <c r="K78" i="5"/>
  <c r="N78" i="5"/>
  <c r="P78" i="5"/>
  <c r="Q78" i="5"/>
  <c r="R78" i="5"/>
  <c r="B79" i="5"/>
  <c r="C79" i="5"/>
  <c r="D79" i="5"/>
  <c r="E79" i="5"/>
  <c r="G79" i="5"/>
  <c r="H79" i="5"/>
  <c r="I79" i="5"/>
  <c r="J79" i="5"/>
  <c r="M79" i="5"/>
  <c r="N79" i="5"/>
  <c r="P79" i="5"/>
  <c r="Q79" i="5"/>
  <c r="R79" i="5"/>
  <c r="B80" i="5"/>
  <c r="C80" i="5"/>
  <c r="D80" i="5"/>
  <c r="E80" i="5"/>
  <c r="G80" i="5"/>
  <c r="H80" i="5"/>
  <c r="I80" i="5"/>
  <c r="J80" i="5"/>
  <c r="K80" i="5"/>
  <c r="L80" i="5"/>
  <c r="N80" i="5"/>
  <c r="P80" i="5"/>
  <c r="Q80" i="5"/>
  <c r="R80" i="5"/>
  <c r="B81" i="5"/>
  <c r="C81" i="5"/>
  <c r="D81" i="5"/>
  <c r="E81" i="5"/>
  <c r="G81" i="5"/>
  <c r="H81" i="5"/>
  <c r="I81" i="5"/>
  <c r="J81" i="5"/>
  <c r="M81" i="5"/>
  <c r="N81" i="5"/>
  <c r="P81" i="5"/>
  <c r="Q81" i="5"/>
  <c r="R81" i="5"/>
  <c r="B82" i="5"/>
  <c r="C82" i="5"/>
  <c r="D82" i="5"/>
  <c r="E82" i="5"/>
  <c r="G82" i="5"/>
  <c r="H82" i="5"/>
  <c r="I82" i="5"/>
  <c r="J82" i="5"/>
  <c r="M82" i="5"/>
  <c r="N82" i="5"/>
  <c r="P82" i="5"/>
  <c r="Q82" i="5"/>
  <c r="R82" i="5"/>
  <c r="B83" i="5"/>
  <c r="C83" i="5"/>
  <c r="D83" i="5"/>
  <c r="E83" i="5"/>
  <c r="G83" i="5"/>
  <c r="H83" i="5"/>
  <c r="I83" i="5"/>
  <c r="J83" i="5"/>
  <c r="K83" i="5"/>
  <c r="O83" i="5"/>
  <c r="N83" i="5"/>
  <c r="P83" i="5"/>
  <c r="Q83" i="5"/>
  <c r="R83" i="5"/>
  <c r="B84" i="5"/>
  <c r="C84" i="5"/>
  <c r="D84" i="5"/>
  <c r="E84" i="5"/>
  <c r="G84" i="5"/>
  <c r="H84" i="5"/>
  <c r="I84" i="5"/>
  <c r="J84" i="5"/>
  <c r="M84" i="5"/>
  <c r="N84" i="5"/>
  <c r="P84" i="5"/>
  <c r="Q84" i="5"/>
  <c r="R84" i="5"/>
  <c r="B85" i="5"/>
  <c r="C85" i="5"/>
  <c r="D85" i="5"/>
  <c r="E85" i="5"/>
  <c r="G85" i="5"/>
  <c r="H85" i="5"/>
  <c r="I85" i="5"/>
  <c r="J85" i="5"/>
  <c r="M85" i="5"/>
  <c r="N85" i="5"/>
  <c r="P85" i="5"/>
  <c r="Q85" i="5"/>
  <c r="R85" i="5"/>
  <c r="B86" i="5"/>
  <c r="C86" i="5"/>
  <c r="D86" i="5"/>
  <c r="E86" i="5"/>
  <c r="G86" i="5"/>
  <c r="H86" i="5"/>
  <c r="I86" i="5"/>
  <c r="J86" i="5"/>
  <c r="K86" i="5"/>
  <c r="O86" i="5"/>
  <c r="N86" i="5"/>
  <c r="P86" i="5"/>
  <c r="Q86" i="5"/>
  <c r="R86" i="5"/>
  <c r="B87" i="5"/>
  <c r="C87" i="5"/>
  <c r="D87" i="5"/>
  <c r="E87" i="5"/>
  <c r="G87" i="5"/>
  <c r="H87" i="5"/>
  <c r="I87" i="5"/>
  <c r="J87" i="5"/>
  <c r="K87" i="5"/>
  <c r="M87" i="5"/>
  <c r="N87" i="5"/>
  <c r="P87" i="5"/>
  <c r="Q87" i="5"/>
  <c r="R87" i="5"/>
  <c r="B88" i="5"/>
  <c r="C88" i="5"/>
  <c r="D88" i="5"/>
  <c r="E88" i="5"/>
  <c r="G88" i="5"/>
  <c r="H88" i="5"/>
  <c r="I88" i="5"/>
  <c r="J88" i="5"/>
  <c r="M88" i="5"/>
  <c r="N88" i="5"/>
  <c r="P88" i="5"/>
  <c r="Q88" i="5"/>
  <c r="R88" i="5"/>
  <c r="B89" i="5"/>
  <c r="C89" i="5"/>
  <c r="D89" i="5"/>
  <c r="E89" i="5"/>
  <c r="G89" i="5"/>
  <c r="H89" i="5"/>
  <c r="I89" i="5"/>
  <c r="J89" i="5"/>
  <c r="M89" i="5"/>
  <c r="N89" i="5"/>
  <c r="P89" i="5"/>
  <c r="Q89" i="5"/>
  <c r="R89" i="5"/>
  <c r="B90" i="5"/>
  <c r="C90" i="5"/>
  <c r="D90" i="5"/>
  <c r="E90" i="5"/>
  <c r="G90" i="5"/>
  <c r="H90" i="5"/>
  <c r="I90" i="5"/>
  <c r="J90" i="5"/>
  <c r="M90" i="5"/>
  <c r="N90" i="5"/>
  <c r="P90" i="5"/>
  <c r="Q90" i="5"/>
  <c r="R90" i="5"/>
  <c r="B91" i="5"/>
  <c r="C91" i="5"/>
  <c r="D91" i="5"/>
  <c r="E91" i="5"/>
  <c r="G91" i="5"/>
  <c r="H91" i="5"/>
  <c r="I91" i="5"/>
  <c r="J91" i="5"/>
  <c r="M91" i="5"/>
  <c r="N91" i="5"/>
  <c r="P91" i="5"/>
  <c r="Q91" i="5"/>
  <c r="R91" i="5"/>
  <c r="B92" i="5"/>
  <c r="C92" i="5"/>
  <c r="D92" i="5"/>
  <c r="E92" i="5"/>
  <c r="G92" i="5"/>
  <c r="H92" i="5"/>
  <c r="I92" i="5"/>
  <c r="J92" i="5"/>
  <c r="K92" i="5"/>
  <c r="N92" i="5"/>
  <c r="P92" i="5"/>
  <c r="Q92" i="5"/>
  <c r="R92" i="5"/>
  <c r="B93" i="5"/>
  <c r="C93" i="5"/>
  <c r="D93" i="5"/>
  <c r="E93" i="5"/>
  <c r="G93" i="5"/>
  <c r="H93" i="5"/>
  <c r="I93" i="5"/>
  <c r="J93" i="5"/>
  <c r="M93" i="5"/>
  <c r="N93" i="5"/>
  <c r="P93" i="5"/>
  <c r="Q93" i="5"/>
  <c r="R93" i="5"/>
  <c r="B94" i="5"/>
  <c r="C94" i="5"/>
  <c r="D94" i="5"/>
  <c r="E94" i="5"/>
  <c r="G94" i="5"/>
  <c r="H94" i="5"/>
  <c r="I94" i="5"/>
  <c r="J94" i="5"/>
  <c r="K94" i="5"/>
  <c r="L94" i="5"/>
  <c r="N94" i="5"/>
  <c r="P94" i="5"/>
  <c r="Q94" i="5"/>
  <c r="R94" i="5"/>
  <c r="B95" i="5"/>
  <c r="C95" i="5"/>
  <c r="D95" i="5"/>
  <c r="E95" i="5"/>
  <c r="G95" i="5"/>
  <c r="H95" i="5"/>
  <c r="I95" i="5"/>
  <c r="J95" i="5"/>
  <c r="K95" i="5"/>
  <c r="N95" i="5"/>
  <c r="P95" i="5"/>
  <c r="Q95" i="5"/>
  <c r="R95" i="5"/>
  <c r="B96" i="5"/>
  <c r="C96" i="5"/>
  <c r="D96" i="5"/>
  <c r="E96" i="5"/>
  <c r="G96" i="5"/>
  <c r="H96" i="5"/>
  <c r="I96" i="5"/>
  <c r="J96" i="5"/>
  <c r="M96" i="5"/>
  <c r="N96" i="5"/>
  <c r="P96" i="5"/>
  <c r="Q96" i="5"/>
  <c r="R96" i="5"/>
  <c r="B97" i="5"/>
  <c r="C97" i="5"/>
  <c r="D97" i="5"/>
  <c r="E97" i="5"/>
  <c r="G97" i="5"/>
  <c r="H97" i="5"/>
  <c r="I97" i="5"/>
  <c r="J97" i="5"/>
  <c r="M97" i="5"/>
  <c r="K97" i="5"/>
  <c r="O97" i="5"/>
  <c r="N97" i="5"/>
  <c r="P97" i="5"/>
  <c r="Q97" i="5"/>
  <c r="R97" i="5"/>
  <c r="B98" i="5"/>
  <c r="C98" i="5"/>
  <c r="D98" i="5"/>
  <c r="E98" i="5"/>
  <c r="G98" i="5"/>
  <c r="H98" i="5"/>
  <c r="I98" i="5"/>
  <c r="J98" i="5"/>
  <c r="K98" i="5"/>
  <c r="L98" i="5"/>
  <c r="N98" i="5"/>
  <c r="P98" i="5"/>
  <c r="Q98" i="5"/>
  <c r="R98" i="5"/>
  <c r="Q13" i="5"/>
  <c r="P13" i="5"/>
  <c r="N13" i="5"/>
  <c r="R13" i="5"/>
  <c r="R13" i="4"/>
  <c r="J13" i="5"/>
  <c r="M13" i="5"/>
  <c r="I13" i="5"/>
  <c r="H13" i="5"/>
  <c r="G13" i="5"/>
  <c r="E13" i="5"/>
  <c r="D13" i="5"/>
  <c r="C13" i="5"/>
  <c r="B13" i="5"/>
  <c r="S14" i="4"/>
  <c r="T14" i="4"/>
  <c r="R14" i="4"/>
  <c r="J14" i="4"/>
  <c r="W14" i="4"/>
  <c r="X14" i="4"/>
  <c r="S13" i="4"/>
  <c r="T13" i="4"/>
  <c r="J13" i="4"/>
  <c r="W13" i="4"/>
  <c r="X13" i="4"/>
  <c r="M25" i="5"/>
  <c r="K20" i="5"/>
  <c r="L20" i="5"/>
  <c r="M24" i="5"/>
  <c r="K45" i="5"/>
  <c r="L45" i="5"/>
  <c r="M27" i="5"/>
  <c r="K37" i="5"/>
  <c r="L37" i="5"/>
  <c r="M39" i="5"/>
  <c r="K35" i="5"/>
  <c r="O35" i="5"/>
  <c r="M16" i="5"/>
  <c r="M36" i="5"/>
  <c r="M58" i="5"/>
  <c r="K58" i="5"/>
  <c r="M66" i="5"/>
  <c r="L15" i="5"/>
  <c r="O15" i="5"/>
  <c r="M15" i="5"/>
  <c r="K85" i="5"/>
  <c r="L85" i="5"/>
  <c r="L61" i="5"/>
  <c r="K46" i="5"/>
  <c r="L46" i="5"/>
  <c r="L27" i="5"/>
  <c r="O27" i="5"/>
  <c r="L19" i="5"/>
  <c r="M17" i="5"/>
  <c r="M62" i="5"/>
  <c r="M18" i="5"/>
  <c r="L58" i="5"/>
  <c r="O58" i="5"/>
  <c r="M50" i="5"/>
  <c r="K50" i="5"/>
  <c r="L50" i="5"/>
  <c r="M49" i="5"/>
  <c r="K49" i="5"/>
  <c r="O49" i="5"/>
  <c r="K23" i="5"/>
  <c r="O23" i="5"/>
  <c r="M32" i="5"/>
  <c r="M52" i="5"/>
  <c r="K52" i="5"/>
  <c r="K14" i="5"/>
  <c r="L14" i="5"/>
  <c r="M14" i="5"/>
  <c r="M77" i="5"/>
  <c r="O17" i="5"/>
  <c r="O50" i="5"/>
  <c r="O52" i="5"/>
  <c r="L52" i="5"/>
  <c r="L23" i="5"/>
  <c r="O71" i="5"/>
  <c r="L71" i="5"/>
  <c r="M28" i="5"/>
  <c r="L86" i="5"/>
  <c r="K91" i="5"/>
  <c r="O91" i="5"/>
  <c r="O85" i="5"/>
  <c r="O77" i="5"/>
  <c r="M30" i="5"/>
  <c r="K55" i="5"/>
  <c r="O55" i="5"/>
  <c r="L35" i="5"/>
  <c r="K81" i="5"/>
  <c r="L81" i="5"/>
  <c r="K70" i="5"/>
  <c r="L70" i="5"/>
  <c r="M71" i="5"/>
  <c r="K21" i="5"/>
  <c r="L21" i="5"/>
  <c r="L24" i="5"/>
  <c r="K79" i="5"/>
  <c r="L79" i="5"/>
  <c r="G101" i="5"/>
  <c r="M86" i="5"/>
  <c r="K76" i="5"/>
  <c r="O76" i="5"/>
  <c r="L18" i="5"/>
  <c r="O18" i="5"/>
  <c r="O62" i="5"/>
  <c r="L62" i="5"/>
  <c r="O39" i="5"/>
  <c r="L39" i="5"/>
  <c r="L32" i="5"/>
  <c r="L44" i="5"/>
  <c r="O81" i="5"/>
  <c r="K89" i="5"/>
  <c r="L89" i="5"/>
  <c r="M83" i="5"/>
  <c r="O41" i="5"/>
  <c r="K88" i="5"/>
  <c r="L88" i="5"/>
  <c r="O29" i="5"/>
  <c r="L76" i="5"/>
  <c r="O20" i="5"/>
  <c r="K75" i="5"/>
  <c r="L66" i="5"/>
  <c r="K48" i="5"/>
  <c r="O48" i="5"/>
  <c r="L97" i="5"/>
  <c r="M98" i="5"/>
  <c r="M44" i="5"/>
  <c r="M94" i="5"/>
  <c r="K51" i="5"/>
  <c r="L51" i="5"/>
  <c r="L60" i="5"/>
  <c r="O60" i="5"/>
  <c r="L87" i="5"/>
  <c r="O87" i="5"/>
  <c r="L92" i="5"/>
  <c r="O92" i="5"/>
  <c r="O30" i="5"/>
  <c r="L30" i="5"/>
  <c r="O28" i="5"/>
  <c r="L28" i="5"/>
  <c r="L65" i="5"/>
  <c r="O65" i="5"/>
  <c r="L25" i="5"/>
  <c r="O25" i="5"/>
  <c r="O78" i="5"/>
  <c r="L78" i="5"/>
  <c r="L64" i="5"/>
  <c r="O64" i="5"/>
  <c r="L59" i="5"/>
  <c r="O59" i="5"/>
  <c r="K43" i="5"/>
  <c r="K57" i="5"/>
  <c r="L83" i="5"/>
  <c r="O51" i="5"/>
  <c r="O46" i="5"/>
  <c r="L55" i="5"/>
  <c r="O21" i="5"/>
  <c r="M26" i="5"/>
  <c r="K73" i="5"/>
  <c r="L73" i="5"/>
  <c r="K96" i="5"/>
  <c r="O96" i="5"/>
  <c r="M64" i="5"/>
  <c r="K40" i="5"/>
  <c r="M33" i="5"/>
  <c r="O94" i="5"/>
  <c r="K72" i="5"/>
  <c r="L72" i="5"/>
  <c r="K13" i="5"/>
  <c r="L13" i="5"/>
  <c r="M92" i="5"/>
  <c r="M78" i="5"/>
  <c r="M80" i="5"/>
  <c r="M19" i="5"/>
  <c r="M59" i="5"/>
  <c r="K93" i="5"/>
  <c r="K84" i="5"/>
  <c r="K74" i="5"/>
  <c r="K67" i="5"/>
  <c r="L33" i="5"/>
  <c r="K82" i="5"/>
  <c r="M47" i="5"/>
  <c r="Y138" i="4"/>
  <c r="O95" i="5"/>
  <c r="L95" i="5"/>
  <c r="L36" i="5"/>
  <c r="O36" i="5"/>
  <c r="O31" i="5"/>
  <c r="O70" i="5"/>
  <c r="K90" i="5"/>
  <c r="M34" i="5"/>
  <c r="M95" i="5"/>
  <c r="O45" i="5"/>
  <c r="O26" i="5"/>
  <c r="O63" i="5"/>
  <c r="O47" i="5"/>
  <c r="L47" i="5"/>
  <c r="M42" i="5"/>
  <c r="K42" i="5"/>
  <c r="O14" i="5"/>
  <c r="O80" i="5"/>
  <c r="L49" i="5"/>
  <c r="O37" i="5"/>
  <c r="O53" i="5"/>
  <c r="M56" i="5"/>
  <c r="K56" i="5"/>
  <c r="O88" i="5"/>
  <c r="M69" i="5"/>
  <c r="K69" i="5"/>
  <c r="K68" i="5"/>
  <c r="M68" i="5"/>
  <c r="O98" i="5"/>
  <c r="O34" i="5"/>
  <c r="M63" i="5"/>
  <c r="K38" i="5"/>
  <c r="M31" i="5"/>
  <c r="O16" i="5"/>
  <c r="L16" i="5"/>
  <c r="M53" i="5"/>
  <c r="K54" i="5"/>
  <c r="M29" i="5"/>
  <c r="K22" i="5"/>
  <c r="L48" i="5"/>
  <c r="O79" i="5"/>
  <c r="L91" i="5"/>
  <c r="O89" i="5"/>
  <c r="L75" i="5"/>
  <c r="O75" i="5"/>
  <c r="L96" i="5"/>
  <c r="O73" i="5"/>
  <c r="L82" i="5"/>
  <c r="O82" i="5"/>
  <c r="O13" i="5"/>
  <c r="L67" i="5"/>
  <c r="O67" i="5"/>
  <c r="L57" i="5"/>
  <c r="O57" i="5"/>
  <c r="L84" i="5"/>
  <c r="O84" i="5"/>
  <c r="L74" i="5"/>
  <c r="O74" i="5"/>
  <c r="O93" i="5"/>
  <c r="L93" i="5"/>
  <c r="O72" i="5"/>
  <c r="L43" i="5"/>
  <c r="O43" i="5"/>
  <c r="L40" i="5"/>
  <c r="O40" i="5"/>
  <c r="O38" i="5"/>
  <c r="L38" i="5"/>
  <c r="L69" i="5"/>
  <c r="O69" i="5"/>
  <c r="L22" i="5"/>
  <c r="O22" i="5"/>
  <c r="O54" i="5"/>
  <c r="L54" i="5"/>
  <c r="L42" i="5"/>
  <c r="O42" i="5"/>
  <c r="L68" i="5"/>
  <c r="O68" i="5"/>
  <c r="O56" i="5"/>
  <c r="L56" i="5"/>
  <c r="O90" i="5"/>
  <c r="L90" i="5"/>
</calcChain>
</file>

<file path=xl/sharedStrings.xml><?xml version="1.0" encoding="utf-8"?>
<sst xmlns="http://schemas.openxmlformats.org/spreadsheetml/2006/main" count="864" uniqueCount="96">
  <si>
    <t>Workroom:</t>
  </si>
  <si>
    <t>RWP</t>
  </si>
  <si>
    <t>Customer Name:</t>
  </si>
  <si>
    <t>Marriott</t>
  </si>
  <si>
    <t>Read Window Products</t>
  </si>
  <si>
    <t>Project:</t>
  </si>
  <si>
    <t>Hyatt Main Street Romans</t>
  </si>
  <si>
    <t>Roman Shade Work Order</t>
  </si>
  <si>
    <t>Date of Order:</t>
  </si>
  <si>
    <t>Flat Roman Shade -- Cords to the Front and Ribs to the Back</t>
  </si>
  <si>
    <t>Projected Completion:</t>
  </si>
  <si>
    <t>Continuous Clutch Control</t>
  </si>
  <si>
    <t>Work Order:</t>
  </si>
  <si>
    <t>24-224</t>
  </si>
  <si>
    <t>Flap Valance</t>
  </si>
  <si>
    <t>Lining Requirement:</t>
  </si>
  <si>
    <t>Culp Worth Off White</t>
  </si>
  <si>
    <t>Mount</t>
  </si>
  <si>
    <t>Outside</t>
  </si>
  <si>
    <t>Purchase Order:</t>
  </si>
  <si>
    <t>Lines 1-9 are Inside Mount</t>
  </si>
  <si>
    <t>Liner</t>
  </si>
  <si>
    <t>Yes</t>
  </si>
  <si>
    <t>Line</t>
  </si>
  <si>
    <t>Y/N</t>
  </si>
  <si>
    <t>No. of</t>
  </si>
  <si>
    <t>Face</t>
  </si>
  <si>
    <t>Fab</t>
  </si>
  <si>
    <t>Widths</t>
  </si>
  <si>
    <t>Total</t>
  </si>
  <si>
    <t xml:space="preserve">Yards </t>
  </si>
  <si>
    <t>Price</t>
  </si>
  <si>
    <t>No.</t>
  </si>
  <si>
    <t>Fabric</t>
  </si>
  <si>
    <t>Color</t>
  </si>
  <si>
    <t>Unit</t>
  </si>
  <si>
    <t>Tag</t>
  </si>
  <si>
    <t>Spec</t>
  </si>
  <si>
    <t>Qty</t>
  </si>
  <si>
    <t>Lnd</t>
  </si>
  <si>
    <t>Cntrl</t>
  </si>
  <si>
    <t>Sq Ft</t>
  </si>
  <si>
    <t>Width</t>
  </si>
  <si>
    <t>Fin Lth</t>
  </si>
  <si>
    <t>Rtns</t>
  </si>
  <si>
    <t>Rpt</t>
  </si>
  <si>
    <t>Cut Lth</t>
  </si>
  <si>
    <t>Per</t>
  </si>
  <si>
    <t>Yards</t>
  </si>
  <si>
    <t>per SqFt</t>
  </si>
  <si>
    <t>per unit</t>
  </si>
  <si>
    <t>VF Rashi</t>
  </si>
  <si>
    <t>Linen</t>
  </si>
  <si>
    <t>MBR 1</t>
  </si>
  <si>
    <t>MDA-100-WT Roman</t>
  </si>
  <si>
    <t xml:space="preserve">Y </t>
  </si>
  <si>
    <t>Left</t>
  </si>
  <si>
    <t>MBR 2</t>
  </si>
  <si>
    <t>MDA-100-WT</t>
  </si>
  <si>
    <t>Right</t>
  </si>
  <si>
    <t>MBR 3</t>
  </si>
  <si>
    <t>GBR</t>
  </si>
  <si>
    <t>LR 1</t>
  </si>
  <si>
    <t>LR 2</t>
  </si>
  <si>
    <t>LR 3</t>
  </si>
  <si>
    <t>LR Door</t>
  </si>
  <si>
    <t>DR 1</t>
  </si>
  <si>
    <t>DR 2</t>
  </si>
  <si>
    <t xml:space="preserve"> LR 2</t>
  </si>
  <si>
    <t>MBR</t>
  </si>
  <si>
    <t>4105A</t>
  </si>
  <si>
    <t>Studio</t>
  </si>
  <si>
    <t>4107A</t>
  </si>
  <si>
    <t>4110A</t>
  </si>
  <si>
    <t>4204A</t>
  </si>
  <si>
    <t>Studio 1</t>
  </si>
  <si>
    <t>Studio 2</t>
  </si>
  <si>
    <t>Studio 3</t>
  </si>
  <si>
    <t>Studio 4</t>
  </si>
  <si>
    <t>Studio 5</t>
  </si>
  <si>
    <t>4205A</t>
  </si>
  <si>
    <t>DR</t>
  </si>
  <si>
    <t>4206A</t>
  </si>
  <si>
    <t>4210A</t>
  </si>
  <si>
    <t>4212A</t>
  </si>
  <si>
    <t>Totals</t>
  </si>
  <si>
    <t xml:space="preserve"> </t>
  </si>
  <si>
    <t>Notes:</t>
  </si>
  <si>
    <t>Board Width</t>
  </si>
  <si>
    <t>Tube Width</t>
  </si>
  <si>
    <t>Bottom Rail</t>
  </si>
  <si>
    <t>Ribs</t>
  </si>
  <si>
    <t>Rib Width</t>
  </si>
  <si>
    <t>Cut Width</t>
  </si>
  <si>
    <t>Liner Width</t>
  </si>
  <si>
    <t>Chain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</si>
</sst>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1">
    <font>
      <sz val="11"/>
      <name val="Garamond"/>
    </font>
    <font>
      <sz val="11"/>
      <name val="Garamond"/>
    </font>
    <font>
      <b/>
      <sz val="11"/>
      <name val="Garamond"/>
      <family val="1"/>
    </font>
    <font>
      <b/>
      <sz val="10"/>
      <name val="Garamond"/>
      <family val="1"/>
    </font>
    <font>
      <sz val="11"/>
      <name val="Garamond"/>
      <family val="1"/>
    </font>
    <font>
      <sz val="10"/>
      <name val="Garamond"/>
      <family val="1"/>
    </font>
    <font>
      <sz val="12"/>
      <name val="Garamond"/>
      <family val="1"/>
    </font>
    <font>
      <sz val="8"/>
      <name val="Garamond"/>
    </font>
    <font>
      <sz val="11"/>
      <color theme="1"/>
      <name val="Calibri"/>
      <family val="2"/>
      <scheme val="minor"/>
    </font>
    <font>
      <sz val="11"/>
      <color rgb="FFFF0000"/>
      <name val="Garamond"/>
      <family val="1"/>
    </font>
    <font>
      <b/>
      <sz val="11"/>
      <color rgb="FFFF0000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/>
  </cellStyleXfs>
  <cellXfs count="50">
    <xf numFmtId="0" fontId="0" fillId="0" borderId="0" xfId="0"/>
    <xf numFmtId="0" fontId="2" fillId="0" borderId="0" xfId="0" applyFont="1"/>
    <xf numFmtId="14" fontId="0" fillId="0" borderId="0" xfId="0" applyNumberFormat="1" applyAlignment="1">
      <alignment horizontal="left"/>
    </xf>
    <xf numFmtId="0" fontId="0" fillId="0" borderId="0" xfId="0" quotePrefix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4" fontId="0" fillId="0" borderId="0" xfId="0" quotePrefix="1" applyNumberFormat="1"/>
    <xf numFmtId="0" fontId="4" fillId="0" borderId="0" xfId="0" applyFont="1"/>
    <xf numFmtId="14" fontId="0" fillId="0" borderId="0" xfId="0" applyNumberFormat="1"/>
    <xf numFmtId="0" fontId="0" fillId="0" borderId="0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2" borderId="0" xfId="0" applyFont="1" applyFill="1"/>
    <xf numFmtId="0" fontId="0" fillId="2" borderId="0" xfId="0" applyFill="1"/>
    <xf numFmtId="14" fontId="2" fillId="0" borderId="0" xfId="0" quotePrefix="1" applyNumberFormat="1" applyFont="1"/>
    <xf numFmtId="0" fontId="3" fillId="0" borderId="3" xfId="0" applyFont="1" applyBorder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2" xfId="0" applyBorder="1"/>
    <xf numFmtId="0" fontId="5" fillId="0" borderId="5" xfId="0" applyFont="1" applyBorder="1" applyAlignment="1">
      <alignment horizontal="center" wrapText="1"/>
    </xf>
    <xf numFmtId="2" fontId="0" fillId="0" borderId="2" xfId="0" applyNumberFormat="1" applyBorder="1" applyAlignment="1">
      <alignment horizontal="center"/>
    </xf>
    <xf numFmtId="0" fontId="0" fillId="0" borderId="2" xfId="0" applyFill="1" applyBorder="1" applyAlignment="1">
      <alignment horizontal="center"/>
    </xf>
    <xf numFmtId="164" fontId="8" fillId="0" borderId="2" xfId="1" applyNumberFormat="1" applyFont="1" applyBorder="1" applyAlignment="1">
      <alignment horizontal="center"/>
    </xf>
    <xf numFmtId="0" fontId="0" fillId="0" borderId="0" xfId="0" applyFill="1"/>
    <xf numFmtId="0" fontId="2" fillId="0" borderId="2" xfId="0" applyFont="1" applyBorder="1" applyAlignment="1">
      <alignment horizontal="center"/>
    </xf>
    <xf numFmtId="0" fontId="0" fillId="0" borderId="0" xfId="0" applyFill="1" applyBorder="1"/>
    <xf numFmtId="0" fontId="2" fillId="0" borderId="0" xfId="0" applyFont="1" applyFill="1" applyBorder="1" applyAlignment="1">
      <alignment horizontal="left"/>
    </xf>
    <xf numFmtId="9" fontId="0" fillId="0" borderId="0" xfId="0" applyNumberFormat="1" applyFill="1" applyBorder="1"/>
    <xf numFmtId="0" fontId="2" fillId="0" borderId="0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164" fontId="2" fillId="0" borderId="2" xfId="1" applyNumberFormat="1" applyFont="1" applyBorder="1" applyAlignment="1">
      <alignment horizontal="center"/>
    </xf>
    <xf numFmtId="164" fontId="0" fillId="0" borderId="2" xfId="1" applyNumberFormat="1" applyFont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0" fillId="2" borderId="0" xfId="0" applyFont="1" applyFill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0" xfId="0" applyAlignment="1">
      <alignment horizontal="left"/>
    </xf>
    <xf numFmtId="14" fontId="0" fillId="0" borderId="0" xfId="0" quotePrefix="1" applyNumberFormat="1" applyAlignment="1">
      <alignment horizontal="left"/>
    </xf>
    <xf numFmtId="0" fontId="0" fillId="0" borderId="0" xfId="0" quotePrefix="1" applyAlignment="1">
      <alignment horizontal="left"/>
    </xf>
    <xf numFmtId="0" fontId="0" fillId="3" borderId="0" xfId="0" applyFill="1"/>
    <xf numFmtId="0" fontId="6" fillId="0" borderId="2" xfId="0" applyFont="1" applyBorder="1"/>
    <xf numFmtId="0" fontId="6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0" fillId="0" borderId="0" xfId="0" applyAlignment="1">
      <alignment horizontal="center"/>
    </xf>
    <xf numFmtId="164" fontId="0" fillId="0" borderId="0" xfId="0" applyNumberFormat="1"/>
    <xf numFmtId="0" fontId="0" fillId="4" borderId="2" xfId="0" applyFill="1" applyBorder="1" applyAlignment="1">
      <alignment horizontal="center"/>
    </xf>
    <xf numFmtId="2" fontId="2" fillId="0" borderId="2" xfId="0" applyNumberFormat="1" applyFont="1" applyBorder="1" applyAlignment="1">
      <alignment horizontal="center"/>
    </xf>
  </cellXfs>
  <cellStyles count="3">
    <cellStyle name="Currency" xfId="1" builtinId="4"/>
    <cellStyle name="Normal" xfId="0" builtinId="0"/>
    <cellStyle name="Normal 2" xfId="2" xr:uid="{7CB91F34-0E03-4878-BDAF-9276893B099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381000</xdr:colOff>
      <xdr:row>1</xdr:row>
      <xdr:rowOff>47625</xdr:rowOff>
    </xdr:from>
    <xdr:to>
      <xdr:col>22</xdr:col>
      <xdr:colOff>495300</xdr:colOff>
      <xdr:row>7</xdr:row>
      <xdr:rowOff>85725</xdr:rowOff>
    </xdr:to>
    <xdr:pic>
      <xdr:nvPicPr>
        <xdr:cNvPr id="18548" name="Picture 1">
          <a:extLst>
            <a:ext uri="{FF2B5EF4-FFF2-40B4-BE49-F238E27FC236}">
              <a16:creationId xmlns:a16="http://schemas.microsoft.com/office/drawing/2014/main" id="{200273CF-738E-390F-E56B-C130E7442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7075" y="276225"/>
          <a:ext cx="1876425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67833-FCF2-44AB-B385-ED9A4730F8AC}">
  <sheetPr>
    <pageSetUpPr fitToPage="1"/>
  </sheetPr>
  <dimension ref="A1:AC264"/>
  <sheetViews>
    <sheetView tabSelected="1" workbookViewId="0">
      <selection activeCell="C11" sqref="C11"/>
    </sheetView>
  </sheetViews>
  <sheetFormatPr defaultRowHeight="15"/>
  <cols>
    <col min="1" max="1" width="4.85546875" style="46" customWidth="1"/>
    <col min="2" max="2" width="22.7109375" customWidth="1"/>
    <col min="3" max="3" width="13.7109375" bestFit="1" customWidth="1"/>
    <col min="4" max="4" width="10.28515625" customWidth="1"/>
    <col min="5" max="6" width="9.7109375" customWidth="1"/>
    <col min="7" max="9" width="5.5703125" customWidth="1"/>
    <col min="10" max="10" width="6.5703125" customWidth="1"/>
    <col min="11" max="11" width="7.7109375" customWidth="1"/>
    <col min="12" max="12" width="7.42578125" customWidth="1"/>
    <col min="13" max="13" width="5.5703125" customWidth="1"/>
    <col min="14" max="14" width="6.85546875" customWidth="1"/>
    <col min="15" max="15" width="6.5703125" customWidth="1"/>
    <col min="16" max="16" width="7.7109375" customWidth="1"/>
    <col min="17" max="17" width="7.5703125" customWidth="1"/>
    <col min="18" max="18" width="6.85546875" customWidth="1"/>
    <col min="19" max="19" width="7" customWidth="1"/>
    <col min="20" max="20" width="8.140625" customWidth="1"/>
    <col min="23" max="23" width="9.7109375" customWidth="1"/>
    <col min="24" max="24" width="12.42578125" customWidth="1"/>
  </cols>
  <sheetData>
    <row r="1" spans="1:29" ht="18" customHeight="1">
      <c r="B1" s="1" t="s">
        <v>0</v>
      </c>
      <c r="C1" t="s">
        <v>1</v>
      </c>
      <c r="D1" s="7"/>
    </row>
    <row r="2" spans="1:29" ht="18" customHeight="1">
      <c r="B2" s="1" t="s">
        <v>2</v>
      </c>
      <c r="C2" t="s">
        <v>3</v>
      </c>
      <c r="D2" s="7"/>
      <c r="K2" s="1" t="s">
        <v>4</v>
      </c>
    </row>
    <row r="3" spans="1:29" ht="18" customHeight="1">
      <c r="B3" s="1" t="s">
        <v>5</v>
      </c>
      <c r="C3" t="s">
        <v>6</v>
      </c>
      <c r="D3" s="7"/>
      <c r="K3" s="1" t="s">
        <v>7</v>
      </c>
    </row>
    <row r="4" spans="1:29" ht="18" customHeight="1">
      <c r="B4" s="1" t="s">
        <v>8</v>
      </c>
      <c r="C4" s="2">
        <v>45810</v>
      </c>
      <c r="D4" s="6"/>
      <c r="E4" s="6"/>
      <c r="F4" s="6"/>
      <c r="H4" s="1"/>
      <c r="I4" s="1"/>
      <c r="K4" s="1" t="s">
        <v>9</v>
      </c>
    </row>
    <row r="5" spans="1:29" ht="18" customHeight="1">
      <c r="B5" s="1" t="s">
        <v>10</v>
      </c>
      <c r="C5" s="3"/>
      <c r="D5" s="8"/>
      <c r="E5" s="6"/>
      <c r="F5" s="6"/>
      <c r="H5" s="1"/>
      <c r="I5" s="1"/>
      <c r="K5" s="1" t="s">
        <v>11</v>
      </c>
    </row>
    <row r="6" spans="1:29" ht="18" customHeight="1">
      <c r="B6" s="1" t="s">
        <v>12</v>
      </c>
      <c r="C6" s="3" t="s">
        <v>13</v>
      </c>
      <c r="D6" s="6"/>
      <c r="E6" s="6"/>
      <c r="F6" s="6"/>
      <c r="H6" s="1"/>
      <c r="I6" s="1"/>
      <c r="K6" s="12" t="s">
        <v>14</v>
      </c>
      <c r="L6" s="13"/>
      <c r="M6" s="13"/>
      <c r="N6" s="13"/>
    </row>
    <row r="7" spans="1:29" ht="18" customHeight="1">
      <c r="B7" s="1" t="s">
        <v>15</v>
      </c>
      <c r="C7" t="s">
        <v>16</v>
      </c>
      <c r="D7" s="7"/>
      <c r="E7" s="3"/>
      <c r="F7" s="3"/>
      <c r="H7" s="1"/>
      <c r="I7" s="1"/>
      <c r="K7" s="1" t="s">
        <v>17</v>
      </c>
      <c r="L7" t="s">
        <v>18</v>
      </c>
    </row>
    <row r="8" spans="1:29" ht="18" customHeight="1">
      <c r="B8" s="1" t="s">
        <v>19</v>
      </c>
      <c r="C8" s="3"/>
      <c r="D8" s="14"/>
      <c r="E8" s="7"/>
      <c r="F8" s="7" t="s">
        <v>20</v>
      </c>
      <c r="K8" s="1" t="s">
        <v>21</v>
      </c>
      <c r="L8" t="s">
        <v>22</v>
      </c>
    </row>
    <row r="9" spans="1:29" ht="18" customHeight="1"/>
    <row r="10" spans="1:29" ht="14.25" customHeight="1"/>
    <row r="11" spans="1:29" ht="18" customHeight="1">
      <c r="A11" s="5" t="s">
        <v>23</v>
      </c>
      <c r="H11" s="46" t="s">
        <v>24</v>
      </c>
      <c r="J11" s="5" t="s">
        <v>25</v>
      </c>
      <c r="K11" s="5" t="s">
        <v>26</v>
      </c>
      <c r="N11" s="5" t="s">
        <v>27</v>
      </c>
      <c r="O11" s="5" t="s">
        <v>27</v>
      </c>
      <c r="P11" s="5" t="s">
        <v>27</v>
      </c>
      <c r="Q11" s="5" t="s">
        <v>28</v>
      </c>
      <c r="R11" s="5" t="s">
        <v>29</v>
      </c>
      <c r="S11" s="5" t="s">
        <v>30</v>
      </c>
      <c r="T11" s="5" t="s">
        <v>29</v>
      </c>
      <c r="U11" s="5" t="s">
        <v>31</v>
      </c>
      <c r="V11" s="5"/>
      <c r="W11" s="5" t="s">
        <v>31</v>
      </c>
      <c r="X11" s="5" t="s">
        <v>29</v>
      </c>
    </row>
    <row r="12" spans="1:29" ht="21" customHeight="1" thickBot="1">
      <c r="A12" s="17" t="s">
        <v>32</v>
      </c>
      <c r="B12" s="16" t="s">
        <v>33</v>
      </c>
      <c r="C12" s="17" t="s">
        <v>34</v>
      </c>
      <c r="D12" s="29" t="s">
        <v>35</v>
      </c>
      <c r="E12" s="17" t="s">
        <v>36</v>
      </c>
      <c r="F12" s="16" t="s">
        <v>37</v>
      </c>
      <c r="G12" s="17" t="s">
        <v>38</v>
      </c>
      <c r="H12" s="17" t="s">
        <v>39</v>
      </c>
      <c r="I12" s="17" t="s">
        <v>40</v>
      </c>
      <c r="J12" s="17" t="s">
        <v>41</v>
      </c>
      <c r="K12" s="17" t="s">
        <v>42</v>
      </c>
      <c r="L12" s="17" t="s">
        <v>43</v>
      </c>
      <c r="M12" s="30" t="s">
        <v>44</v>
      </c>
      <c r="N12" s="17" t="s">
        <v>42</v>
      </c>
      <c r="O12" s="17" t="s">
        <v>45</v>
      </c>
      <c r="P12" s="17" t="s">
        <v>46</v>
      </c>
      <c r="Q12" s="17" t="s">
        <v>47</v>
      </c>
      <c r="R12" s="17" t="s">
        <v>42</v>
      </c>
      <c r="S12" s="17" t="s">
        <v>47</v>
      </c>
      <c r="T12" s="17" t="s">
        <v>48</v>
      </c>
      <c r="U12" s="17" t="s">
        <v>49</v>
      </c>
      <c r="V12" s="17"/>
      <c r="W12" s="17" t="s">
        <v>50</v>
      </c>
      <c r="X12" s="17" t="s">
        <v>31</v>
      </c>
    </row>
    <row r="13" spans="1:29" ht="25.15" customHeight="1">
      <c r="A13" s="48">
        <v>1</v>
      </c>
      <c r="B13" s="36" t="s">
        <v>51</v>
      </c>
      <c r="C13" s="37" t="s">
        <v>52</v>
      </c>
      <c r="D13" s="19">
        <v>4106</v>
      </c>
      <c r="E13" s="19" t="s">
        <v>53</v>
      </c>
      <c r="F13" s="19" t="s">
        <v>54</v>
      </c>
      <c r="G13" s="10">
        <v>1</v>
      </c>
      <c r="H13" s="10" t="s">
        <v>55</v>
      </c>
      <c r="I13" s="10" t="s">
        <v>56</v>
      </c>
      <c r="J13" s="20">
        <f t="shared" ref="J13:J44" si="0">SUM(K13*L13)/144</f>
        <v>8.0659722222222214</v>
      </c>
      <c r="K13" s="11">
        <v>25.25</v>
      </c>
      <c r="L13" s="10">
        <v>46</v>
      </c>
      <c r="M13" s="10">
        <v>3.5</v>
      </c>
      <c r="N13" s="10">
        <v>54</v>
      </c>
      <c r="O13" s="10">
        <v>1</v>
      </c>
      <c r="P13" s="21">
        <v>69</v>
      </c>
      <c r="Q13" s="10">
        <v>1</v>
      </c>
      <c r="R13" s="10">
        <f t="shared" ref="R13:R44" si="1">SUM(Q13*G13)</f>
        <v>1</v>
      </c>
      <c r="S13" s="20">
        <f t="shared" ref="S13:S44" si="2">SUM((P13*Q13)/36)*1.03</f>
        <v>1.9741666666666668</v>
      </c>
      <c r="T13" s="20">
        <f t="shared" ref="T13:T44" si="3">SUM(S13*G13)</f>
        <v>1.9741666666666668</v>
      </c>
      <c r="U13" s="22">
        <v>7.5</v>
      </c>
      <c r="V13" s="22"/>
      <c r="W13" s="22">
        <f t="shared" ref="W13:W44" si="4">(U13*J13)+V13</f>
        <v>60.494791666666657</v>
      </c>
      <c r="X13" s="33">
        <f t="shared" ref="X13:X44" si="5">SUM(W13*G13)</f>
        <v>60.494791666666657</v>
      </c>
      <c r="Z13" s="23"/>
      <c r="AA13" s="23"/>
      <c r="AB13" s="23"/>
      <c r="AC13" s="23"/>
    </row>
    <row r="14" spans="1:29" ht="25.15" customHeight="1">
      <c r="A14" s="48">
        <v>2</v>
      </c>
      <c r="B14" s="36" t="s">
        <v>51</v>
      </c>
      <c r="C14" s="37" t="s">
        <v>52</v>
      </c>
      <c r="D14" s="19">
        <v>4107</v>
      </c>
      <c r="E14" s="19" t="s">
        <v>57</v>
      </c>
      <c r="F14" s="19" t="s">
        <v>54</v>
      </c>
      <c r="G14" s="10">
        <v>1</v>
      </c>
      <c r="H14" s="10" t="s">
        <v>55</v>
      </c>
      <c r="I14" s="10" t="s">
        <v>56</v>
      </c>
      <c r="J14" s="20">
        <f t="shared" si="0"/>
        <v>8.0659722222222214</v>
      </c>
      <c r="K14" s="11">
        <v>25.25</v>
      </c>
      <c r="L14" s="10">
        <v>46</v>
      </c>
      <c r="M14" s="10">
        <v>3.5</v>
      </c>
      <c r="N14" s="10">
        <v>54</v>
      </c>
      <c r="O14" s="10">
        <v>1</v>
      </c>
      <c r="P14" s="21">
        <v>69</v>
      </c>
      <c r="Q14" s="10">
        <v>1</v>
      </c>
      <c r="R14" s="10">
        <f t="shared" si="1"/>
        <v>1</v>
      </c>
      <c r="S14" s="20">
        <f t="shared" si="2"/>
        <v>1.9741666666666668</v>
      </c>
      <c r="T14" s="20">
        <f t="shared" si="3"/>
        <v>1.9741666666666668</v>
      </c>
      <c r="U14" s="22">
        <v>7.5</v>
      </c>
      <c r="V14" s="22"/>
      <c r="W14" s="22">
        <f t="shared" si="4"/>
        <v>60.494791666666657</v>
      </c>
      <c r="X14" s="33">
        <f t="shared" si="5"/>
        <v>60.494791666666657</v>
      </c>
      <c r="Z14" s="23"/>
      <c r="AA14" s="23"/>
      <c r="AB14" s="23"/>
      <c r="AC14" s="23"/>
    </row>
    <row r="15" spans="1:29" ht="25.15" customHeight="1">
      <c r="A15" s="48">
        <v>3</v>
      </c>
      <c r="B15" s="36" t="s">
        <v>51</v>
      </c>
      <c r="C15" s="37" t="s">
        <v>52</v>
      </c>
      <c r="D15" s="19">
        <v>4202</v>
      </c>
      <c r="E15" s="19" t="s">
        <v>57</v>
      </c>
      <c r="F15" s="19" t="s">
        <v>54</v>
      </c>
      <c r="G15" s="10">
        <v>1</v>
      </c>
      <c r="H15" s="10" t="s">
        <v>55</v>
      </c>
      <c r="I15" s="10" t="s">
        <v>56</v>
      </c>
      <c r="J15" s="20">
        <f t="shared" si="0"/>
        <v>8.1059027777777786</v>
      </c>
      <c r="K15" s="11">
        <v>25.375</v>
      </c>
      <c r="L15" s="10">
        <v>46</v>
      </c>
      <c r="M15" s="10">
        <v>3.5</v>
      </c>
      <c r="N15" s="10">
        <v>54</v>
      </c>
      <c r="O15" s="10">
        <v>1</v>
      </c>
      <c r="P15" s="21">
        <v>69</v>
      </c>
      <c r="Q15" s="10">
        <v>1</v>
      </c>
      <c r="R15" s="10">
        <f t="shared" si="1"/>
        <v>1</v>
      </c>
      <c r="S15" s="20">
        <f t="shared" si="2"/>
        <v>1.9741666666666668</v>
      </c>
      <c r="T15" s="20">
        <f t="shared" si="3"/>
        <v>1.9741666666666668</v>
      </c>
      <c r="U15" s="22">
        <v>7.5</v>
      </c>
      <c r="V15" s="22"/>
      <c r="W15" s="22">
        <f t="shared" si="4"/>
        <v>60.794270833333343</v>
      </c>
      <c r="X15" s="33">
        <f t="shared" si="5"/>
        <v>60.794270833333343</v>
      </c>
      <c r="Z15" s="23"/>
      <c r="AA15" s="23"/>
      <c r="AB15" s="23"/>
      <c r="AC15" s="23"/>
    </row>
    <row r="16" spans="1:29" ht="25.15" customHeight="1">
      <c r="A16" s="48">
        <v>4</v>
      </c>
      <c r="B16" s="36" t="s">
        <v>51</v>
      </c>
      <c r="C16" s="37" t="s">
        <v>52</v>
      </c>
      <c r="D16" s="19">
        <v>4207</v>
      </c>
      <c r="E16" s="19" t="s">
        <v>57</v>
      </c>
      <c r="F16" s="19" t="s">
        <v>54</v>
      </c>
      <c r="G16" s="10">
        <v>1</v>
      </c>
      <c r="H16" s="10" t="s">
        <v>55</v>
      </c>
      <c r="I16" s="10" t="s">
        <v>56</v>
      </c>
      <c r="J16" s="20">
        <f t="shared" si="0"/>
        <v>8.0659722222222214</v>
      </c>
      <c r="K16" s="11">
        <v>25.25</v>
      </c>
      <c r="L16" s="10">
        <v>46</v>
      </c>
      <c r="M16" s="10">
        <v>3.5</v>
      </c>
      <c r="N16" s="10">
        <v>54</v>
      </c>
      <c r="O16" s="10">
        <v>1</v>
      </c>
      <c r="P16" s="21">
        <v>69</v>
      </c>
      <c r="Q16" s="10">
        <v>1</v>
      </c>
      <c r="R16" s="10">
        <f t="shared" si="1"/>
        <v>1</v>
      </c>
      <c r="S16" s="20">
        <f t="shared" si="2"/>
        <v>1.9741666666666668</v>
      </c>
      <c r="T16" s="20">
        <f t="shared" si="3"/>
        <v>1.9741666666666668</v>
      </c>
      <c r="U16" s="22">
        <v>7.5</v>
      </c>
      <c r="V16" s="22"/>
      <c r="W16" s="22">
        <f t="shared" si="4"/>
        <v>60.494791666666657</v>
      </c>
      <c r="X16" s="33">
        <f t="shared" si="5"/>
        <v>60.494791666666657</v>
      </c>
      <c r="Z16" s="23"/>
      <c r="AA16" s="23"/>
      <c r="AB16" s="23"/>
      <c r="AC16" s="23"/>
    </row>
    <row r="17" spans="1:29" ht="25.15" customHeight="1">
      <c r="A17" s="48">
        <v>5</v>
      </c>
      <c r="B17" s="36" t="s">
        <v>51</v>
      </c>
      <c r="C17" s="37" t="s">
        <v>52</v>
      </c>
      <c r="D17" s="19">
        <v>4102</v>
      </c>
      <c r="E17" s="19" t="s">
        <v>57</v>
      </c>
      <c r="F17" s="19" t="s">
        <v>58</v>
      </c>
      <c r="G17" s="10">
        <v>1</v>
      </c>
      <c r="H17" s="10" t="s">
        <v>55</v>
      </c>
      <c r="I17" s="10" t="s">
        <v>56</v>
      </c>
      <c r="J17" s="20">
        <f t="shared" si="0"/>
        <v>8.0260416666666661</v>
      </c>
      <c r="K17" s="11">
        <v>25.125</v>
      </c>
      <c r="L17" s="10">
        <v>46</v>
      </c>
      <c r="M17" s="10">
        <v>3.5</v>
      </c>
      <c r="N17" s="10">
        <v>54</v>
      </c>
      <c r="O17" s="10">
        <v>1</v>
      </c>
      <c r="P17" s="21">
        <v>69</v>
      </c>
      <c r="Q17" s="10">
        <v>1</v>
      </c>
      <c r="R17" s="10">
        <f t="shared" si="1"/>
        <v>1</v>
      </c>
      <c r="S17" s="20">
        <f t="shared" si="2"/>
        <v>1.9741666666666668</v>
      </c>
      <c r="T17" s="20">
        <f t="shared" si="3"/>
        <v>1.9741666666666668</v>
      </c>
      <c r="U17" s="22">
        <v>7.5</v>
      </c>
      <c r="V17" s="22"/>
      <c r="W17" s="22">
        <f t="shared" si="4"/>
        <v>60.195312499999993</v>
      </c>
      <c r="X17" s="33">
        <f t="shared" si="5"/>
        <v>60.195312499999993</v>
      </c>
      <c r="Z17" s="23"/>
      <c r="AA17" s="23"/>
      <c r="AB17" s="23"/>
      <c r="AC17" s="23"/>
    </row>
    <row r="18" spans="1:29" ht="25.15" customHeight="1">
      <c r="A18" s="48">
        <v>6</v>
      </c>
      <c r="B18" s="36" t="s">
        <v>51</v>
      </c>
      <c r="C18" s="37" t="s">
        <v>52</v>
      </c>
      <c r="D18" s="19">
        <v>4106</v>
      </c>
      <c r="E18" s="19" t="s">
        <v>57</v>
      </c>
      <c r="F18" s="19" t="s">
        <v>54</v>
      </c>
      <c r="G18" s="10">
        <v>1</v>
      </c>
      <c r="H18" s="10" t="s">
        <v>55</v>
      </c>
      <c r="I18" s="10" t="s">
        <v>59</v>
      </c>
      <c r="J18" s="20">
        <f t="shared" si="0"/>
        <v>8.0659722222222214</v>
      </c>
      <c r="K18" s="11">
        <v>25.25</v>
      </c>
      <c r="L18" s="10">
        <v>46</v>
      </c>
      <c r="M18" s="10">
        <v>3.5</v>
      </c>
      <c r="N18" s="10">
        <v>54</v>
      </c>
      <c r="O18" s="10">
        <v>1</v>
      </c>
      <c r="P18" s="21">
        <v>69</v>
      </c>
      <c r="Q18" s="10">
        <v>1</v>
      </c>
      <c r="R18" s="10">
        <f t="shared" si="1"/>
        <v>1</v>
      </c>
      <c r="S18" s="20">
        <f t="shared" si="2"/>
        <v>1.9741666666666668</v>
      </c>
      <c r="T18" s="20">
        <f t="shared" si="3"/>
        <v>1.9741666666666668</v>
      </c>
      <c r="U18" s="22">
        <v>7.5</v>
      </c>
      <c r="V18" s="22"/>
      <c r="W18" s="22">
        <f t="shared" si="4"/>
        <v>60.494791666666657</v>
      </c>
      <c r="X18" s="33">
        <f t="shared" si="5"/>
        <v>60.494791666666657</v>
      </c>
      <c r="Z18" s="23"/>
      <c r="AA18" s="23"/>
      <c r="AB18" s="23"/>
      <c r="AC18" s="23"/>
    </row>
    <row r="19" spans="1:29" ht="25.15" customHeight="1">
      <c r="A19" s="48">
        <v>7</v>
      </c>
      <c r="B19" s="36" t="s">
        <v>51</v>
      </c>
      <c r="C19" s="37" t="s">
        <v>52</v>
      </c>
      <c r="D19" s="19">
        <v>4107</v>
      </c>
      <c r="E19" s="19" t="s">
        <v>60</v>
      </c>
      <c r="F19" s="19" t="s">
        <v>54</v>
      </c>
      <c r="G19" s="10">
        <v>1</v>
      </c>
      <c r="H19" s="10" t="s">
        <v>55</v>
      </c>
      <c r="I19" s="10" t="s">
        <v>59</v>
      </c>
      <c r="J19" s="20">
        <f t="shared" si="0"/>
        <v>8.0659722222222214</v>
      </c>
      <c r="K19" s="11">
        <v>25.25</v>
      </c>
      <c r="L19" s="10">
        <v>46</v>
      </c>
      <c r="M19" s="10">
        <v>3.5</v>
      </c>
      <c r="N19" s="10">
        <v>54</v>
      </c>
      <c r="O19" s="10">
        <v>1</v>
      </c>
      <c r="P19" s="21">
        <v>69</v>
      </c>
      <c r="Q19" s="10">
        <v>1</v>
      </c>
      <c r="R19" s="10">
        <f t="shared" si="1"/>
        <v>1</v>
      </c>
      <c r="S19" s="20">
        <f t="shared" si="2"/>
        <v>1.9741666666666668</v>
      </c>
      <c r="T19" s="20">
        <f t="shared" si="3"/>
        <v>1.9741666666666668</v>
      </c>
      <c r="U19" s="22">
        <v>7.5</v>
      </c>
      <c r="V19" s="22"/>
      <c r="W19" s="22">
        <f t="shared" si="4"/>
        <v>60.494791666666657</v>
      </c>
      <c r="X19" s="33">
        <f t="shared" si="5"/>
        <v>60.494791666666657</v>
      </c>
      <c r="Z19" s="23"/>
      <c r="AA19" s="23"/>
      <c r="AB19" s="23"/>
      <c r="AC19" s="23"/>
    </row>
    <row r="20" spans="1:29" ht="25.15" customHeight="1">
      <c r="A20" s="48">
        <v>8</v>
      </c>
      <c r="B20" s="36" t="s">
        <v>51</v>
      </c>
      <c r="C20" s="37" t="s">
        <v>52</v>
      </c>
      <c r="D20" s="19">
        <v>4202</v>
      </c>
      <c r="E20" s="19" t="s">
        <v>60</v>
      </c>
      <c r="F20" s="19" t="s">
        <v>54</v>
      </c>
      <c r="G20" s="10">
        <v>1</v>
      </c>
      <c r="H20" s="10" t="s">
        <v>55</v>
      </c>
      <c r="I20" s="10" t="s">
        <v>59</v>
      </c>
      <c r="J20" s="20">
        <f t="shared" si="0"/>
        <v>8.0659722222222214</v>
      </c>
      <c r="K20" s="11">
        <v>25.25</v>
      </c>
      <c r="L20" s="10">
        <v>46</v>
      </c>
      <c r="M20" s="10">
        <v>3.5</v>
      </c>
      <c r="N20" s="10">
        <v>54</v>
      </c>
      <c r="O20" s="10">
        <v>1</v>
      </c>
      <c r="P20" s="21">
        <v>69</v>
      </c>
      <c r="Q20" s="10">
        <v>1</v>
      </c>
      <c r="R20" s="10">
        <f t="shared" si="1"/>
        <v>1</v>
      </c>
      <c r="S20" s="20">
        <f t="shared" si="2"/>
        <v>1.9741666666666668</v>
      </c>
      <c r="T20" s="20">
        <f t="shared" si="3"/>
        <v>1.9741666666666668</v>
      </c>
      <c r="U20" s="22">
        <v>7.5</v>
      </c>
      <c r="V20" s="22"/>
      <c r="W20" s="22">
        <f t="shared" si="4"/>
        <v>60.494791666666657</v>
      </c>
      <c r="X20" s="33">
        <f t="shared" si="5"/>
        <v>60.494791666666657</v>
      </c>
      <c r="Z20" s="23"/>
      <c r="AA20" s="23"/>
      <c r="AB20" s="23"/>
      <c r="AC20" s="23"/>
    </row>
    <row r="21" spans="1:29" ht="25.15" customHeight="1">
      <c r="A21" s="48">
        <v>9</v>
      </c>
      <c r="B21" s="36" t="s">
        <v>51</v>
      </c>
      <c r="C21" s="37" t="s">
        <v>52</v>
      </c>
      <c r="D21" s="19">
        <v>4207</v>
      </c>
      <c r="E21" s="19" t="s">
        <v>60</v>
      </c>
      <c r="F21" s="19" t="s">
        <v>54</v>
      </c>
      <c r="G21" s="10">
        <v>1</v>
      </c>
      <c r="H21" s="10" t="s">
        <v>55</v>
      </c>
      <c r="I21" s="10" t="s">
        <v>59</v>
      </c>
      <c r="J21" s="20">
        <f t="shared" si="0"/>
        <v>8.0659722222222214</v>
      </c>
      <c r="K21" s="11">
        <v>25.25</v>
      </c>
      <c r="L21" s="10">
        <v>46</v>
      </c>
      <c r="M21" s="10">
        <v>3.5</v>
      </c>
      <c r="N21" s="10">
        <v>54</v>
      </c>
      <c r="O21" s="10">
        <v>1</v>
      </c>
      <c r="P21" s="21">
        <v>69</v>
      </c>
      <c r="Q21" s="10">
        <v>1</v>
      </c>
      <c r="R21" s="10">
        <f t="shared" si="1"/>
        <v>1</v>
      </c>
      <c r="S21" s="20">
        <f t="shared" si="2"/>
        <v>1.9741666666666668</v>
      </c>
      <c r="T21" s="20">
        <f t="shared" si="3"/>
        <v>1.9741666666666668</v>
      </c>
      <c r="U21" s="22">
        <v>7.5</v>
      </c>
      <c r="V21" s="22"/>
      <c r="W21" s="22">
        <f t="shared" si="4"/>
        <v>60.494791666666657</v>
      </c>
      <c r="X21" s="33">
        <f t="shared" si="5"/>
        <v>60.494791666666657</v>
      </c>
      <c r="Z21" s="23"/>
      <c r="AA21" s="23"/>
      <c r="AB21" s="23"/>
      <c r="AC21" s="23"/>
    </row>
    <row r="22" spans="1:29" ht="25.15" customHeight="1">
      <c r="A22" s="10">
        <v>10</v>
      </c>
      <c r="B22" s="36" t="s">
        <v>51</v>
      </c>
      <c r="C22" s="37" t="s">
        <v>52</v>
      </c>
      <c r="D22" s="19">
        <v>4102</v>
      </c>
      <c r="E22" s="19" t="s">
        <v>61</v>
      </c>
      <c r="F22" s="19" t="s">
        <v>58</v>
      </c>
      <c r="G22" s="10">
        <v>1</v>
      </c>
      <c r="H22" s="10" t="s">
        <v>55</v>
      </c>
      <c r="I22" s="10" t="s">
        <v>59</v>
      </c>
      <c r="J22" s="20">
        <f t="shared" si="0"/>
        <v>30.076388888888889</v>
      </c>
      <c r="K22" s="11">
        <v>61</v>
      </c>
      <c r="L22" s="10">
        <v>71</v>
      </c>
      <c r="M22" s="10">
        <v>3.5</v>
      </c>
      <c r="N22" s="10">
        <v>54</v>
      </c>
      <c r="O22" s="10">
        <v>1</v>
      </c>
      <c r="P22" s="21">
        <v>106.5</v>
      </c>
      <c r="Q22" s="10">
        <v>2</v>
      </c>
      <c r="R22" s="10">
        <f t="shared" si="1"/>
        <v>2</v>
      </c>
      <c r="S22" s="20">
        <f t="shared" si="2"/>
        <v>6.0941666666666672</v>
      </c>
      <c r="T22" s="20">
        <f t="shared" si="3"/>
        <v>6.0941666666666672</v>
      </c>
      <c r="U22" s="22">
        <v>7.5</v>
      </c>
      <c r="V22" s="22"/>
      <c r="W22" s="22">
        <f t="shared" si="4"/>
        <v>225.57291666666666</v>
      </c>
      <c r="X22" s="33">
        <f t="shared" si="5"/>
        <v>225.57291666666666</v>
      </c>
      <c r="Z22" s="23"/>
      <c r="AA22" s="23"/>
      <c r="AB22" s="23"/>
      <c r="AC22" s="23"/>
    </row>
    <row r="23" spans="1:29" ht="25.15" customHeight="1">
      <c r="A23" s="10">
        <v>11</v>
      </c>
      <c r="B23" s="36" t="s">
        <v>51</v>
      </c>
      <c r="C23" s="37" t="s">
        <v>52</v>
      </c>
      <c r="D23" s="19">
        <v>4102</v>
      </c>
      <c r="E23" s="19" t="s">
        <v>62</v>
      </c>
      <c r="F23" s="19" t="s">
        <v>58</v>
      </c>
      <c r="G23" s="10">
        <v>1</v>
      </c>
      <c r="H23" s="10" t="s">
        <v>55</v>
      </c>
      <c r="I23" s="10" t="s">
        <v>59</v>
      </c>
      <c r="J23" s="20">
        <f t="shared" si="0"/>
        <v>16.270833333333332</v>
      </c>
      <c r="K23" s="11">
        <v>33</v>
      </c>
      <c r="L23" s="10">
        <v>71</v>
      </c>
      <c r="M23" s="10">
        <v>3.5</v>
      </c>
      <c r="N23" s="10">
        <v>54</v>
      </c>
      <c r="O23" s="10">
        <v>1</v>
      </c>
      <c r="P23" s="21">
        <v>106.5</v>
      </c>
      <c r="Q23" s="10">
        <v>1</v>
      </c>
      <c r="R23" s="10">
        <f t="shared" si="1"/>
        <v>1</v>
      </c>
      <c r="S23" s="20">
        <f t="shared" si="2"/>
        <v>3.0470833333333336</v>
      </c>
      <c r="T23" s="20">
        <f t="shared" si="3"/>
        <v>3.0470833333333336</v>
      </c>
      <c r="U23" s="22">
        <v>7.5</v>
      </c>
      <c r="V23" s="22"/>
      <c r="W23" s="22">
        <f t="shared" si="4"/>
        <v>122.03124999999999</v>
      </c>
      <c r="X23" s="33">
        <f t="shared" si="5"/>
        <v>122.03124999999999</v>
      </c>
      <c r="Z23" s="23"/>
      <c r="AA23" s="23"/>
      <c r="AB23" s="23"/>
      <c r="AC23" s="23"/>
    </row>
    <row r="24" spans="1:29" ht="25.15" customHeight="1">
      <c r="A24" s="10">
        <v>12</v>
      </c>
      <c r="B24" s="36" t="s">
        <v>51</v>
      </c>
      <c r="C24" s="37" t="s">
        <v>52</v>
      </c>
      <c r="D24" s="19">
        <v>4102</v>
      </c>
      <c r="E24" s="19" t="s">
        <v>63</v>
      </c>
      <c r="F24" s="19" t="s">
        <v>58</v>
      </c>
      <c r="G24" s="10">
        <v>1</v>
      </c>
      <c r="H24" s="10" t="s">
        <v>55</v>
      </c>
      <c r="I24" s="10" t="s">
        <v>56</v>
      </c>
      <c r="J24" s="20">
        <f t="shared" si="0"/>
        <v>31.802083333333332</v>
      </c>
      <c r="K24" s="11">
        <v>64.5</v>
      </c>
      <c r="L24" s="10">
        <v>71</v>
      </c>
      <c r="M24" s="10">
        <v>3.5</v>
      </c>
      <c r="N24" s="10">
        <v>54</v>
      </c>
      <c r="O24" s="10">
        <v>1</v>
      </c>
      <c r="P24" s="21">
        <v>106.5</v>
      </c>
      <c r="Q24" s="10">
        <v>2</v>
      </c>
      <c r="R24" s="10">
        <f t="shared" si="1"/>
        <v>2</v>
      </c>
      <c r="S24" s="20">
        <f t="shared" si="2"/>
        <v>6.0941666666666672</v>
      </c>
      <c r="T24" s="20">
        <f t="shared" si="3"/>
        <v>6.0941666666666672</v>
      </c>
      <c r="U24" s="22">
        <v>7.5</v>
      </c>
      <c r="V24" s="22"/>
      <c r="W24" s="22">
        <f t="shared" si="4"/>
        <v>238.515625</v>
      </c>
      <c r="X24" s="33">
        <f t="shared" si="5"/>
        <v>238.515625</v>
      </c>
      <c r="Z24" s="23"/>
      <c r="AA24" s="23"/>
      <c r="AB24" s="23"/>
      <c r="AC24" s="23"/>
    </row>
    <row r="25" spans="1:29" ht="25.15" customHeight="1">
      <c r="A25" s="10">
        <v>13</v>
      </c>
      <c r="B25" s="36" t="s">
        <v>51</v>
      </c>
      <c r="C25" s="37" t="s">
        <v>52</v>
      </c>
      <c r="D25" s="19">
        <v>4102</v>
      </c>
      <c r="E25" s="19" t="s">
        <v>64</v>
      </c>
      <c r="F25" s="19" t="s">
        <v>58</v>
      </c>
      <c r="G25" s="10">
        <v>1</v>
      </c>
      <c r="H25" s="10" t="s">
        <v>55</v>
      </c>
      <c r="I25" s="10" t="s">
        <v>59</v>
      </c>
      <c r="J25" s="20">
        <f t="shared" si="0"/>
        <v>31.802083333333332</v>
      </c>
      <c r="K25" s="11">
        <v>64.5</v>
      </c>
      <c r="L25" s="10">
        <v>71</v>
      </c>
      <c r="M25" s="10">
        <v>3.5</v>
      </c>
      <c r="N25" s="10">
        <v>54</v>
      </c>
      <c r="O25" s="10">
        <v>1</v>
      </c>
      <c r="P25" s="21">
        <v>106.5</v>
      </c>
      <c r="Q25" s="10">
        <v>2</v>
      </c>
      <c r="R25" s="10">
        <f t="shared" si="1"/>
        <v>2</v>
      </c>
      <c r="S25" s="20">
        <f t="shared" si="2"/>
        <v>6.0941666666666672</v>
      </c>
      <c r="T25" s="20">
        <f t="shared" si="3"/>
        <v>6.0941666666666672</v>
      </c>
      <c r="U25" s="22">
        <v>7.5</v>
      </c>
      <c r="V25" s="22"/>
      <c r="W25" s="22">
        <f t="shared" si="4"/>
        <v>238.515625</v>
      </c>
      <c r="X25" s="33">
        <f t="shared" si="5"/>
        <v>238.515625</v>
      </c>
      <c r="Z25" s="23"/>
      <c r="AA25" s="23"/>
      <c r="AB25" s="23"/>
      <c r="AC25" s="23"/>
    </row>
    <row r="26" spans="1:29" ht="25.15" customHeight="1">
      <c r="A26" s="10">
        <v>14</v>
      </c>
      <c r="B26" s="36" t="s">
        <v>51</v>
      </c>
      <c r="C26" s="37" t="s">
        <v>52</v>
      </c>
      <c r="D26" s="19">
        <v>4102</v>
      </c>
      <c r="E26" s="19" t="s">
        <v>65</v>
      </c>
      <c r="F26" s="19" t="s">
        <v>54</v>
      </c>
      <c r="G26" s="10">
        <v>1</v>
      </c>
      <c r="H26" s="10" t="s">
        <v>55</v>
      </c>
      <c r="I26" s="10" t="s">
        <v>59</v>
      </c>
      <c r="J26" s="20">
        <f t="shared" si="0"/>
        <v>13.5</v>
      </c>
      <c r="K26" s="11">
        <v>27</v>
      </c>
      <c r="L26" s="10">
        <v>72</v>
      </c>
      <c r="M26" s="10">
        <v>3.5</v>
      </c>
      <c r="N26" s="10">
        <v>54</v>
      </c>
      <c r="O26" s="10">
        <v>1</v>
      </c>
      <c r="P26" s="21">
        <v>108</v>
      </c>
      <c r="Q26" s="10">
        <v>1</v>
      </c>
      <c r="R26" s="10">
        <f t="shared" si="1"/>
        <v>1</v>
      </c>
      <c r="S26" s="20">
        <f t="shared" si="2"/>
        <v>3.09</v>
      </c>
      <c r="T26" s="20">
        <f t="shared" si="3"/>
        <v>3.09</v>
      </c>
      <c r="U26" s="22">
        <v>7.5</v>
      </c>
      <c r="V26" s="22"/>
      <c r="W26" s="22">
        <f t="shared" si="4"/>
        <v>101.25</v>
      </c>
      <c r="X26" s="33">
        <f t="shared" si="5"/>
        <v>101.25</v>
      </c>
      <c r="Z26" s="23"/>
      <c r="AA26" s="23"/>
      <c r="AB26" s="23"/>
      <c r="AC26" s="23"/>
    </row>
    <row r="27" spans="1:29" ht="25.15" customHeight="1">
      <c r="A27" s="10">
        <v>15</v>
      </c>
      <c r="B27" s="36" t="s">
        <v>51</v>
      </c>
      <c r="C27" s="37" t="s">
        <v>52</v>
      </c>
      <c r="D27" s="19">
        <v>4102</v>
      </c>
      <c r="E27" s="19" t="s">
        <v>53</v>
      </c>
      <c r="F27" s="19" t="s">
        <v>58</v>
      </c>
      <c r="G27" s="10">
        <v>1</v>
      </c>
      <c r="H27" s="10" t="s">
        <v>55</v>
      </c>
      <c r="I27" s="10" t="s">
        <v>59</v>
      </c>
      <c r="J27" s="20">
        <f t="shared" si="0"/>
        <v>30.138020833333332</v>
      </c>
      <c r="K27" s="11">
        <v>61.125</v>
      </c>
      <c r="L27" s="10">
        <v>71</v>
      </c>
      <c r="M27" s="10">
        <v>3.5</v>
      </c>
      <c r="N27" s="10">
        <v>54</v>
      </c>
      <c r="O27" s="10">
        <v>1</v>
      </c>
      <c r="P27" s="21">
        <v>106.5</v>
      </c>
      <c r="Q27" s="10">
        <v>2</v>
      </c>
      <c r="R27" s="10">
        <f t="shared" si="1"/>
        <v>2</v>
      </c>
      <c r="S27" s="20">
        <f t="shared" si="2"/>
        <v>6.0941666666666672</v>
      </c>
      <c r="T27" s="20">
        <f t="shared" si="3"/>
        <v>6.0941666666666672</v>
      </c>
      <c r="U27" s="22">
        <v>7.5</v>
      </c>
      <c r="V27" s="22"/>
      <c r="W27" s="22">
        <f t="shared" si="4"/>
        <v>226.03515625</v>
      </c>
      <c r="X27" s="33">
        <f t="shared" si="5"/>
        <v>226.03515625</v>
      </c>
      <c r="Z27" s="23"/>
      <c r="AA27" s="23"/>
      <c r="AB27" s="23"/>
      <c r="AC27" s="23"/>
    </row>
    <row r="28" spans="1:29" ht="25.15" customHeight="1">
      <c r="A28" s="10">
        <v>16</v>
      </c>
      <c r="B28" s="36" t="s">
        <v>51</v>
      </c>
      <c r="C28" s="37" t="s">
        <v>52</v>
      </c>
      <c r="D28" s="19">
        <v>4103</v>
      </c>
      <c r="E28" s="19" t="s">
        <v>66</v>
      </c>
      <c r="F28" s="19" t="s">
        <v>58</v>
      </c>
      <c r="G28" s="10">
        <v>1</v>
      </c>
      <c r="H28" s="10" t="s">
        <v>55</v>
      </c>
      <c r="I28" s="10" t="s">
        <v>59</v>
      </c>
      <c r="J28" s="20">
        <f t="shared" si="0"/>
        <v>16.332465277777779</v>
      </c>
      <c r="K28" s="11">
        <v>33.125</v>
      </c>
      <c r="L28" s="10">
        <v>71</v>
      </c>
      <c r="M28" s="10">
        <v>3.5</v>
      </c>
      <c r="N28" s="10">
        <v>54</v>
      </c>
      <c r="O28" s="10">
        <v>1</v>
      </c>
      <c r="P28" s="21">
        <v>106.5</v>
      </c>
      <c r="Q28" s="10">
        <v>1</v>
      </c>
      <c r="R28" s="10">
        <f t="shared" si="1"/>
        <v>1</v>
      </c>
      <c r="S28" s="20">
        <f t="shared" si="2"/>
        <v>3.0470833333333336</v>
      </c>
      <c r="T28" s="20">
        <f t="shared" si="3"/>
        <v>3.0470833333333336</v>
      </c>
      <c r="U28" s="22">
        <v>7.5</v>
      </c>
      <c r="V28" s="22"/>
      <c r="W28" s="22">
        <f t="shared" si="4"/>
        <v>122.49348958333334</v>
      </c>
      <c r="X28" s="33">
        <f t="shared" si="5"/>
        <v>122.49348958333334</v>
      </c>
      <c r="Z28" s="23"/>
      <c r="AA28" s="23"/>
      <c r="AB28" s="23"/>
      <c r="AC28" s="23"/>
    </row>
    <row r="29" spans="1:29" ht="25.15" customHeight="1">
      <c r="A29" s="10">
        <v>17</v>
      </c>
      <c r="B29" s="36" t="s">
        <v>51</v>
      </c>
      <c r="C29" s="37" t="s">
        <v>52</v>
      </c>
      <c r="D29" s="19">
        <v>4103</v>
      </c>
      <c r="E29" s="19" t="s">
        <v>67</v>
      </c>
      <c r="F29" s="19" t="s">
        <v>58</v>
      </c>
      <c r="G29" s="10">
        <v>1</v>
      </c>
      <c r="H29" s="10" t="s">
        <v>55</v>
      </c>
      <c r="I29" s="10" t="s">
        <v>59</v>
      </c>
      <c r="J29" s="20">
        <f t="shared" si="0"/>
        <v>16.332465277777779</v>
      </c>
      <c r="K29" s="11">
        <v>33.125</v>
      </c>
      <c r="L29" s="10">
        <v>71</v>
      </c>
      <c r="M29" s="10">
        <v>3.5</v>
      </c>
      <c r="N29" s="10">
        <v>54</v>
      </c>
      <c r="O29" s="10">
        <v>1</v>
      </c>
      <c r="P29" s="21">
        <v>106.5</v>
      </c>
      <c r="Q29" s="10">
        <v>1</v>
      </c>
      <c r="R29" s="10">
        <f t="shared" si="1"/>
        <v>1</v>
      </c>
      <c r="S29" s="20">
        <f t="shared" si="2"/>
        <v>3.0470833333333336</v>
      </c>
      <c r="T29" s="20">
        <f t="shared" si="3"/>
        <v>3.0470833333333336</v>
      </c>
      <c r="U29" s="22">
        <v>7.5</v>
      </c>
      <c r="V29" s="22"/>
      <c r="W29" s="22">
        <f t="shared" si="4"/>
        <v>122.49348958333334</v>
      </c>
      <c r="X29" s="33">
        <f t="shared" si="5"/>
        <v>122.49348958333334</v>
      </c>
      <c r="Z29" s="23"/>
      <c r="AA29" s="23"/>
      <c r="AB29" s="23"/>
      <c r="AC29" s="23"/>
    </row>
    <row r="30" spans="1:29" ht="25.15" customHeight="1">
      <c r="A30" s="10">
        <v>18</v>
      </c>
      <c r="B30" s="36" t="s">
        <v>51</v>
      </c>
      <c r="C30" s="37" t="s">
        <v>52</v>
      </c>
      <c r="D30" s="19">
        <v>4103</v>
      </c>
      <c r="E30" s="19" t="s">
        <v>62</v>
      </c>
      <c r="F30" s="19" t="s">
        <v>58</v>
      </c>
      <c r="G30" s="10">
        <v>1</v>
      </c>
      <c r="H30" s="10" t="s">
        <v>55</v>
      </c>
      <c r="I30" s="10" t="s">
        <v>56</v>
      </c>
      <c r="J30" s="20">
        <f t="shared" si="0"/>
        <v>31.124131944444443</v>
      </c>
      <c r="K30" s="11">
        <v>63.125</v>
      </c>
      <c r="L30" s="10">
        <v>71</v>
      </c>
      <c r="M30" s="10">
        <v>3.5</v>
      </c>
      <c r="N30" s="10">
        <v>54</v>
      </c>
      <c r="O30" s="10">
        <v>1</v>
      </c>
      <c r="P30" s="21">
        <v>106.5</v>
      </c>
      <c r="Q30" s="10">
        <v>2</v>
      </c>
      <c r="R30" s="10">
        <f t="shared" si="1"/>
        <v>2</v>
      </c>
      <c r="S30" s="20">
        <f t="shared" si="2"/>
        <v>6.0941666666666672</v>
      </c>
      <c r="T30" s="20">
        <f t="shared" si="3"/>
        <v>6.0941666666666672</v>
      </c>
      <c r="U30" s="22">
        <v>7.5</v>
      </c>
      <c r="V30" s="22"/>
      <c r="W30" s="22">
        <f t="shared" si="4"/>
        <v>233.43098958333331</v>
      </c>
      <c r="X30" s="33">
        <f t="shared" si="5"/>
        <v>233.43098958333331</v>
      </c>
      <c r="Z30" s="23"/>
      <c r="AA30" s="23"/>
      <c r="AB30" s="23"/>
      <c r="AC30" s="23"/>
    </row>
    <row r="31" spans="1:29" ht="25.15" customHeight="1">
      <c r="A31" s="10">
        <v>19</v>
      </c>
      <c r="B31" s="36" t="s">
        <v>51</v>
      </c>
      <c r="C31" s="37" t="s">
        <v>52</v>
      </c>
      <c r="D31" s="19">
        <v>4103</v>
      </c>
      <c r="E31" s="19" t="s">
        <v>68</v>
      </c>
      <c r="F31" s="19" t="s">
        <v>58</v>
      </c>
      <c r="G31" s="10">
        <v>1</v>
      </c>
      <c r="H31" s="10" t="s">
        <v>55</v>
      </c>
      <c r="I31" s="10" t="s">
        <v>59</v>
      </c>
      <c r="J31" s="20">
        <f t="shared" si="0"/>
        <v>28.350694444444443</v>
      </c>
      <c r="K31" s="11">
        <v>57.5</v>
      </c>
      <c r="L31" s="10">
        <v>71</v>
      </c>
      <c r="M31" s="10">
        <v>3.5</v>
      </c>
      <c r="N31" s="10">
        <v>54</v>
      </c>
      <c r="O31" s="10">
        <v>1</v>
      </c>
      <c r="P31" s="21">
        <v>106.5</v>
      </c>
      <c r="Q31" s="10">
        <v>2</v>
      </c>
      <c r="R31" s="10">
        <f t="shared" si="1"/>
        <v>2</v>
      </c>
      <c r="S31" s="20">
        <f t="shared" si="2"/>
        <v>6.0941666666666672</v>
      </c>
      <c r="T31" s="20">
        <f t="shared" si="3"/>
        <v>6.0941666666666672</v>
      </c>
      <c r="U31" s="22">
        <v>7.5</v>
      </c>
      <c r="V31" s="22"/>
      <c r="W31" s="22">
        <f t="shared" si="4"/>
        <v>212.63020833333331</v>
      </c>
      <c r="X31" s="33">
        <f t="shared" si="5"/>
        <v>212.63020833333331</v>
      </c>
      <c r="Z31" s="23"/>
      <c r="AA31" s="23"/>
      <c r="AB31" s="23"/>
      <c r="AC31" s="23"/>
    </row>
    <row r="32" spans="1:29" ht="25.15" customHeight="1">
      <c r="A32" s="10">
        <v>20</v>
      </c>
      <c r="B32" s="36" t="s">
        <v>51</v>
      </c>
      <c r="C32" s="37" t="s">
        <v>52</v>
      </c>
      <c r="D32" s="19">
        <v>4103</v>
      </c>
      <c r="E32" s="19" t="s">
        <v>53</v>
      </c>
      <c r="F32" s="19" t="s">
        <v>58</v>
      </c>
      <c r="G32" s="10">
        <v>1</v>
      </c>
      <c r="H32" s="10" t="s">
        <v>55</v>
      </c>
      <c r="I32" s="10" t="s">
        <v>56</v>
      </c>
      <c r="J32" s="20">
        <f t="shared" si="0"/>
        <v>16.024305555555557</v>
      </c>
      <c r="K32" s="11">
        <v>32.5</v>
      </c>
      <c r="L32" s="10">
        <v>71</v>
      </c>
      <c r="M32" s="10">
        <v>3.5</v>
      </c>
      <c r="N32" s="10">
        <v>54</v>
      </c>
      <c r="O32" s="10">
        <v>1</v>
      </c>
      <c r="P32" s="21">
        <v>106.5</v>
      </c>
      <c r="Q32" s="10">
        <v>1</v>
      </c>
      <c r="R32" s="10">
        <f t="shared" si="1"/>
        <v>1</v>
      </c>
      <c r="S32" s="20">
        <f t="shared" si="2"/>
        <v>3.0470833333333336</v>
      </c>
      <c r="T32" s="20">
        <f t="shared" si="3"/>
        <v>3.0470833333333336</v>
      </c>
      <c r="U32" s="22">
        <v>7.5</v>
      </c>
      <c r="V32" s="22"/>
      <c r="W32" s="22">
        <f t="shared" si="4"/>
        <v>120.18229166666669</v>
      </c>
      <c r="X32" s="33">
        <f t="shared" si="5"/>
        <v>120.18229166666669</v>
      </c>
      <c r="Z32" s="23"/>
      <c r="AA32" s="23"/>
      <c r="AB32" s="23"/>
      <c r="AC32" s="23"/>
    </row>
    <row r="33" spans="1:29" ht="25.15" customHeight="1">
      <c r="A33" s="10">
        <v>21</v>
      </c>
      <c r="B33" s="36" t="s">
        <v>51</v>
      </c>
      <c r="C33" s="37" t="s">
        <v>52</v>
      </c>
      <c r="D33" s="19">
        <v>4103</v>
      </c>
      <c r="E33" s="19" t="s">
        <v>57</v>
      </c>
      <c r="F33" s="19" t="s">
        <v>58</v>
      </c>
      <c r="G33" s="10">
        <v>1</v>
      </c>
      <c r="H33" s="10" t="s">
        <v>55</v>
      </c>
      <c r="I33" s="10" t="s">
        <v>59</v>
      </c>
      <c r="J33" s="20">
        <f t="shared" si="0"/>
        <v>29.829861111111111</v>
      </c>
      <c r="K33" s="11">
        <v>60.5</v>
      </c>
      <c r="L33" s="10">
        <v>71</v>
      </c>
      <c r="M33" s="10">
        <v>3.5</v>
      </c>
      <c r="N33" s="10">
        <v>54</v>
      </c>
      <c r="O33" s="10">
        <v>1</v>
      </c>
      <c r="P33" s="21">
        <v>106.5</v>
      </c>
      <c r="Q33" s="10">
        <v>2</v>
      </c>
      <c r="R33" s="10">
        <f t="shared" si="1"/>
        <v>2</v>
      </c>
      <c r="S33" s="20">
        <f t="shared" si="2"/>
        <v>6.0941666666666672</v>
      </c>
      <c r="T33" s="20">
        <f t="shared" si="3"/>
        <v>6.0941666666666672</v>
      </c>
      <c r="U33" s="22">
        <v>7.5</v>
      </c>
      <c r="V33" s="22"/>
      <c r="W33" s="22">
        <f t="shared" si="4"/>
        <v>223.72395833333334</v>
      </c>
      <c r="X33" s="33">
        <f t="shared" si="5"/>
        <v>223.72395833333334</v>
      </c>
      <c r="Z33" s="23"/>
      <c r="AA33" s="23"/>
      <c r="AB33" s="23"/>
      <c r="AC33" s="23"/>
    </row>
    <row r="34" spans="1:29" ht="25.15" customHeight="1">
      <c r="A34" s="10">
        <v>22</v>
      </c>
      <c r="B34" s="36" t="s">
        <v>51</v>
      </c>
      <c r="C34" s="37" t="s">
        <v>52</v>
      </c>
      <c r="D34" s="19">
        <v>4103</v>
      </c>
      <c r="E34" s="19" t="s">
        <v>61</v>
      </c>
      <c r="F34" s="19" t="s">
        <v>58</v>
      </c>
      <c r="G34" s="10">
        <v>1</v>
      </c>
      <c r="H34" s="10" t="s">
        <v>55</v>
      </c>
      <c r="I34" s="10" t="s">
        <v>56</v>
      </c>
      <c r="J34" s="20">
        <f t="shared" si="0"/>
        <v>30.076388888888889</v>
      </c>
      <c r="K34" s="11">
        <v>61</v>
      </c>
      <c r="L34" s="10">
        <v>71</v>
      </c>
      <c r="M34" s="10">
        <v>3.5</v>
      </c>
      <c r="N34" s="10">
        <v>54</v>
      </c>
      <c r="O34" s="10">
        <v>1</v>
      </c>
      <c r="P34" s="21">
        <v>106.5</v>
      </c>
      <c r="Q34" s="10">
        <v>2</v>
      </c>
      <c r="R34" s="10">
        <f t="shared" si="1"/>
        <v>2</v>
      </c>
      <c r="S34" s="20">
        <f t="shared" si="2"/>
        <v>6.0941666666666672</v>
      </c>
      <c r="T34" s="20">
        <f t="shared" si="3"/>
        <v>6.0941666666666672</v>
      </c>
      <c r="U34" s="22">
        <v>7.5</v>
      </c>
      <c r="V34" s="22"/>
      <c r="W34" s="22">
        <f t="shared" si="4"/>
        <v>225.57291666666666</v>
      </c>
      <c r="X34" s="33">
        <f t="shared" si="5"/>
        <v>225.57291666666666</v>
      </c>
      <c r="Z34" s="23"/>
      <c r="AA34" s="23"/>
      <c r="AB34" s="23"/>
      <c r="AC34" s="23"/>
    </row>
    <row r="35" spans="1:29" ht="25.15" customHeight="1">
      <c r="A35" s="10">
        <v>23</v>
      </c>
      <c r="B35" s="36" t="s">
        <v>51</v>
      </c>
      <c r="C35" s="37" t="s">
        <v>52</v>
      </c>
      <c r="D35" s="19">
        <v>4104</v>
      </c>
      <c r="E35" s="19" t="s">
        <v>61</v>
      </c>
      <c r="F35" s="19" t="s">
        <v>58</v>
      </c>
      <c r="G35" s="10">
        <v>1</v>
      </c>
      <c r="H35" s="10" t="s">
        <v>55</v>
      </c>
      <c r="I35" s="10" t="s">
        <v>59</v>
      </c>
      <c r="J35" s="20">
        <f t="shared" si="0"/>
        <v>30.199652777777779</v>
      </c>
      <c r="K35" s="11">
        <v>61.25</v>
      </c>
      <c r="L35" s="10">
        <v>71</v>
      </c>
      <c r="M35" s="10">
        <v>3.5</v>
      </c>
      <c r="N35" s="10">
        <v>54</v>
      </c>
      <c r="O35" s="10">
        <v>1</v>
      </c>
      <c r="P35" s="21">
        <v>106.5</v>
      </c>
      <c r="Q35" s="10">
        <v>2</v>
      </c>
      <c r="R35" s="10">
        <f t="shared" si="1"/>
        <v>2</v>
      </c>
      <c r="S35" s="20">
        <f t="shared" si="2"/>
        <v>6.0941666666666672</v>
      </c>
      <c r="T35" s="20">
        <f t="shared" si="3"/>
        <v>6.0941666666666672</v>
      </c>
      <c r="U35" s="22">
        <v>7.5</v>
      </c>
      <c r="V35" s="22"/>
      <c r="W35" s="22">
        <f t="shared" si="4"/>
        <v>226.49739583333334</v>
      </c>
      <c r="X35" s="33">
        <f t="shared" si="5"/>
        <v>226.49739583333334</v>
      </c>
      <c r="Z35" s="23"/>
      <c r="AA35" s="23"/>
      <c r="AB35" s="23"/>
      <c r="AC35" s="23"/>
    </row>
    <row r="36" spans="1:29" ht="25.15" customHeight="1">
      <c r="A36" s="10">
        <v>24</v>
      </c>
      <c r="B36" s="36" t="s">
        <v>51</v>
      </c>
      <c r="C36" s="37" t="s">
        <v>52</v>
      </c>
      <c r="D36" s="19">
        <v>4104</v>
      </c>
      <c r="E36" s="19" t="s">
        <v>53</v>
      </c>
      <c r="F36" s="19" t="s">
        <v>58</v>
      </c>
      <c r="G36" s="10">
        <v>1</v>
      </c>
      <c r="H36" s="10" t="s">
        <v>55</v>
      </c>
      <c r="I36" s="10" t="s">
        <v>56</v>
      </c>
      <c r="J36" s="20">
        <f t="shared" si="0"/>
        <v>16.147569444444443</v>
      </c>
      <c r="K36" s="11">
        <v>32.75</v>
      </c>
      <c r="L36" s="10">
        <v>71</v>
      </c>
      <c r="M36" s="10">
        <v>3.5</v>
      </c>
      <c r="N36" s="10">
        <v>54</v>
      </c>
      <c r="O36" s="10">
        <v>1</v>
      </c>
      <c r="P36" s="21">
        <v>106.5</v>
      </c>
      <c r="Q36" s="10">
        <v>1</v>
      </c>
      <c r="R36" s="10">
        <f t="shared" si="1"/>
        <v>1</v>
      </c>
      <c r="S36" s="20">
        <f t="shared" si="2"/>
        <v>3.0470833333333336</v>
      </c>
      <c r="T36" s="20">
        <f t="shared" si="3"/>
        <v>3.0470833333333336</v>
      </c>
      <c r="U36" s="22">
        <v>7.5</v>
      </c>
      <c r="V36" s="22"/>
      <c r="W36" s="22">
        <f t="shared" si="4"/>
        <v>121.10677083333331</v>
      </c>
      <c r="X36" s="33">
        <f t="shared" si="5"/>
        <v>121.10677083333331</v>
      </c>
      <c r="Z36" s="23"/>
      <c r="AA36" s="23"/>
      <c r="AB36" s="23"/>
      <c r="AC36" s="23"/>
    </row>
    <row r="37" spans="1:29" ht="25.15" customHeight="1">
      <c r="A37" s="10">
        <v>25</v>
      </c>
      <c r="B37" s="36" t="s">
        <v>51</v>
      </c>
      <c r="C37" s="37" t="s">
        <v>52</v>
      </c>
      <c r="D37" s="19">
        <v>4104</v>
      </c>
      <c r="E37" s="19" t="s">
        <v>57</v>
      </c>
      <c r="F37" s="19" t="s">
        <v>58</v>
      </c>
      <c r="G37" s="10">
        <v>1</v>
      </c>
      <c r="H37" s="10" t="s">
        <v>55</v>
      </c>
      <c r="I37" s="10" t="s">
        <v>59</v>
      </c>
      <c r="J37" s="20">
        <f t="shared" si="0"/>
        <v>29.891493055555557</v>
      </c>
      <c r="K37" s="11">
        <v>60.625</v>
      </c>
      <c r="L37" s="10">
        <v>71</v>
      </c>
      <c r="M37" s="10">
        <v>3.5</v>
      </c>
      <c r="N37" s="10">
        <v>54</v>
      </c>
      <c r="O37" s="10">
        <v>1</v>
      </c>
      <c r="P37" s="21">
        <v>106.5</v>
      </c>
      <c r="Q37" s="10">
        <v>2</v>
      </c>
      <c r="R37" s="10">
        <f t="shared" si="1"/>
        <v>2</v>
      </c>
      <c r="S37" s="20">
        <f t="shared" si="2"/>
        <v>6.0941666666666672</v>
      </c>
      <c r="T37" s="20">
        <f t="shared" si="3"/>
        <v>6.0941666666666672</v>
      </c>
      <c r="U37" s="22">
        <v>7.5</v>
      </c>
      <c r="V37" s="22"/>
      <c r="W37" s="22">
        <f t="shared" si="4"/>
        <v>224.18619791666669</v>
      </c>
      <c r="X37" s="33">
        <f t="shared" si="5"/>
        <v>224.18619791666669</v>
      </c>
      <c r="Z37" s="23"/>
      <c r="AA37" s="23"/>
      <c r="AB37" s="23"/>
      <c r="AC37" s="23"/>
    </row>
    <row r="38" spans="1:29" ht="25.15" customHeight="1">
      <c r="A38" s="10">
        <v>26</v>
      </c>
      <c r="B38" s="36" t="s">
        <v>51</v>
      </c>
      <c r="C38" s="37" t="s">
        <v>52</v>
      </c>
      <c r="D38" s="19">
        <v>4104</v>
      </c>
      <c r="E38" s="19" t="s">
        <v>62</v>
      </c>
      <c r="F38" s="19" t="s">
        <v>58</v>
      </c>
      <c r="G38" s="10">
        <v>1</v>
      </c>
      <c r="H38" s="10" t="s">
        <v>55</v>
      </c>
      <c r="I38" s="10" t="s">
        <v>56</v>
      </c>
      <c r="J38" s="20">
        <f t="shared" si="0"/>
        <v>15.099826388888889</v>
      </c>
      <c r="K38" s="11">
        <v>30.625</v>
      </c>
      <c r="L38" s="10">
        <v>71</v>
      </c>
      <c r="M38" s="10">
        <v>3.5</v>
      </c>
      <c r="N38" s="10">
        <v>54</v>
      </c>
      <c r="O38" s="10">
        <v>1</v>
      </c>
      <c r="P38" s="21">
        <v>106.5</v>
      </c>
      <c r="Q38" s="10">
        <v>1</v>
      </c>
      <c r="R38" s="10">
        <f t="shared" si="1"/>
        <v>1</v>
      </c>
      <c r="S38" s="20">
        <f t="shared" si="2"/>
        <v>3.0470833333333336</v>
      </c>
      <c r="T38" s="20">
        <f t="shared" si="3"/>
        <v>3.0470833333333336</v>
      </c>
      <c r="U38" s="22">
        <v>7.5</v>
      </c>
      <c r="V38" s="22"/>
      <c r="W38" s="22">
        <f t="shared" si="4"/>
        <v>113.24869791666667</v>
      </c>
      <c r="X38" s="33">
        <f t="shared" si="5"/>
        <v>113.24869791666667</v>
      </c>
      <c r="Z38" s="23"/>
      <c r="AA38" s="23"/>
      <c r="AB38" s="23"/>
      <c r="AC38" s="23"/>
    </row>
    <row r="39" spans="1:29" ht="25.15" customHeight="1">
      <c r="A39" s="10">
        <v>27</v>
      </c>
      <c r="B39" s="36" t="s">
        <v>51</v>
      </c>
      <c r="C39" s="37" t="s">
        <v>52</v>
      </c>
      <c r="D39" s="19">
        <v>4104</v>
      </c>
      <c r="E39" s="19" t="s">
        <v>63</v>
      </c>
      <c r="F39" s="19" t="s">
        <v>58</v>
      </c>
      <c r="G39" s="10">
        <v>1</v>
      </c>
      <c r="H39" s="10" t="s">
        <v>55</v>
      </c>
      <c r="I39" s="10" t="s">
        <v>59</v>
      </c>
      <c r="J39" s="20">
        <f t="shared" si="0"/>
        <v>29.891493055555557</v>
      </c>
      <c r="K39" s="11">
        <v>60.625</v>
      </c>
      <c r="L39" s="10">
        <v>71</v>
      </c>
      <c r="M39" s="10">
        <v>3.5</v>
      </c>
      <c r="N39" s="10">
        <v>54</v>
      </c>
      <c r="O39" s="10">
        <v>1</v>
      </c>
      <c r="P39" s="21">
        <v>106.5</v>
      </c>
      <c r="Q39" s="10">
        <v>2</v>
      </c>
      <c r="R39" s="10">
        <f t="shared" si="1"/>
        <v>2</v>
      </c>
      <c r="S39" s="20">
        <f t="shared" si="2"/>
        <v>6.0941666666666672</v>
      </c>
      <c r="T39" s="20">
        <f t="shared" si="3"/>
        <v>6.0941666666666672</v>
      </c>
      <c r="U39" s="22">
        <v>7.5</v>
      </c>
      <c r="V39" s="22"/>
      <c r="W39" s="22">
        <f t="shared" si="4"/>
        <v>224.18619791666669</v>
      </c>
      <c r="X39" s="33">
        <f t="shared" si="5"/>
        <v>224.18619791666669</v>
      </c>
      <c r="Z39" s="23"/>
      <c r="AA39" s="23"/>
      <c r="AB39" s="23"/>
      <c r="AC39" s="23"/>
    </row>
    <row r="40" spans="1:29" ht="25.15" customHeight="1">
      <c r="A40" s="10">
        <v>28</v>
      </c>
      <c r="B40" s="36" t="s">
        <v>51</v>
      </c>
      <c r="C40" s="37" t="s">
        <v>52</v>
      </c>
      <c r="D40" s="19">
        <v>4105</v>
      </c>
      <c r="E40" s="19" t="s">
        <v>61</v>
      </c>
      <c r="F40" s="19" t="s">
        <v>58</v>
      </c>
      <c r="G40" s="10">
        <v>1</v>
      </c>
      <c r="H40" s="10" t="s">
        <v>55</v>
      </c>
      <c r="I40" s="10" t="s">
        <v>59</v>
      </c>
      <c r="J40" s="20">
        <f t="shared" si="0"/>
        <v>30.076388888888889</v>
      </c>
      <c r="K40" s="11">
        <v>61</v>
      </c>
      <c r="L40" s="10">
        <v>71</v>
      </c>
      <c r="M40" s="10">
        <v>3.5</v>
      </c>
      <c r="N40" s="10">
        <v>54</v>
      </c>
      <c r="O40" s="10">
        <v>1</v>
      </c>
      <c r="P40" s="21">
        <v>106.5</v>
      </c>
      <c r="Q40" s="10">
        <v>2</v>
      </c>
      <c r="R40" s="10">
        <f t="shared" si="1"/>
        <v>2</v>
      </c>
      <c r="S40" s="20">
        <f t="shared" si="2"/>
        <v>6.0941666666666672</v>
      </c>
      <c r="T40" s="20">
        <f t="shared" si="3"/>
        <v>6.0941666666666672</v>
      </c>
      <c r="U40" s="22">
        <v>7.5</v>
      </c>
      <c r="V40" s="22"/>
      <c r="W40" s="22">
        <f t="shared" si="4"/>
        <v>225.57291666666666</v>
      </c>
      <c r="X40" s="33">
        <f t="shared" si="5"/>
        <v>225.57291666666666</v>
      </c>
      <c r="Z40" s="23"/>
      <c r="AA40" s="23"/>
      <c r="AB40" s="23"/>
      <c r="AC40" s="23"/>
    </row>
    <row r="41" spans="1:29" ht="25.15" customHeight="1">
      <c r="A41" s="10">
        <v>29</v>
      </c>
      <c r="B41" s="36" t="s">
        <v>51</v>
      </c>
      <c r="C41" s="37" t="s">
        <v>52</v>
      </c>
      <c r="D41" s="19">
        <v>4105</v>
      </c>
      <c r="E41" s="19" t="s">
        <v>62</v>
      </c>
      <c r="F41" s="19" t="s">
        <v>58</v>
      </c>
      <c r="G41" s="10">
        <v>1</v>
      </c>
      <c r="H41" s="10" t="s">
        <v>55</v>
      </c>
      <c r="I41" s="10" t="s">
        <v>59</v>
      </c>
      <c r="J41" s="20">
        <f t="shared" si="0"/>
        <v>16.394097222222221</v>
      </c>
      <c r="K41" s="11">
        <v>33.25</v>
      </c>
      <c r="L41" s="10">
        <v>71</v>
      </c>
      <c r="M41" s="10">
        <v>3.5</v>
      </c>
      <c r="N41" s="10">
        <v>54</v>
      </c>
      <c r="O41" s="10">
        <v>1</v>
      </c>
      <c r="P41" s="21">
        <v>106.5</v>
      </c>
      <c r="Q41" s="10">
        <v>1</v>
      </c>
      <c r="R41" s="10">
        <f t="shared" si="1"/>
        <v>1</v>
      </c>
      <c r="S41" s="20">
        <f t="shared" si="2"/>
        <v>3.0470833333333336</v>
      </c>
      <c r="T41" s="20">
        <f t="shared" si="3"/>
        <v>3.0470833333333336</v>
      </c>
      <c r="U41" s="22">
        <v>7.5</v>
      </c>
      <c r="V41" s="22"/>
      <c r="W41" s="22">
        <f t="shared" si="4"/>
        <v>122.95572916666666</v>
      </c>
      <c r="X41" s="33">
        <f t="shared" si="5"/>
        <v>122.95572916666666</v>
      </c>
      <c r="Z41" s="23"/>
      <c r="AA41" s="23"/>
      <c r="AB41" s="23"/>
      <c r="AC41" s="23"/>
    </row>
    <row r="42" spans="1:29" ht="25.15" customHeight="1">
      <c r="A42" s="10">
        <v>30</v>
      </c>
      <c r="B42" s="36" t="s">
        <v>51</v>
      </c>
      <c r="C42" s="37" t="s">
        <v>52</v>
      </c>
      <c r="D42" s="19">
        <v>4105</v>
      </c>
      <c r="E42" s="19" t="s">
        <v>63</v>
      </c>
      <c r="F42" s="19" t="s">
        <v>58</v>
      </c>
      <c r="G42" s="10">
        <v>1</v>
      </c>
      <c r="H42" s="10" t="s">
        <v>55</v>
      </c>
      <c r="I42" s="10" t="s">
        <v>56</v>
      </c>
      <c r="J42" s="20">
        <f t="shared" si="0"/>
        <v>31.863715277777779</v>
      </c>
      <c r="K42" s="11">
        <v>64.625</v>
      </c>
      <c r="L42" s="10">
        <v>71</v>
      </c>
      <c r="M42" s="10">
        <v>3.5</v>
      </c>
      <c r="N42" s="10">
        <v>54</v>
      </c>
      <c r="O42" s="10">
        <v>1</v>
      </c>
      <c r="P42" s="21">
        <v>106.5</v>
      </c>
      <c r="Q42" s="10">
        <v>2</v>
      </c>
      <c r="R42" s="10">
        <f t="shared" si="1"/>
        <v>2</v>
      </c>
      <c r="S42" s="20">
        <f t="shared" si="2"/>
        <v>6.0941666666666672</v>
      </c>
      <c r="T42" s="20">
        <f t="shared" si="3"/>
        <v>6.0941666666666672</v>
      </c>
      <c r="U42" s="22">
        <v>7.5</v>
      </c>
      <c r="V42" s="22"/>
      <c r="W42" s="22">
        <f t="shared" si="4"/>
        <v>238.97786458333334</v>
      </c>
      <c r="X42" s="33">
        <f t="shared" si="5"/>
        <v>238.97786458333334</v>
      </c>
      <c r="Z42" s="23"/>
      <c r="AA42" s="23"/>
      <c r="AB42" s="23"/>
      <c r="AC42" s="23"/>
    </row>
    <row r="43" spans="1:29" ht="25.15" customHeight="1">
      <c r="A43" s="10">
        <v>31</v>
      </c>
      <c r="B43" s="36" t="s">
        <v>51</v>
      </c>
      <c r="C43" s="37" t="s">
        <v>52</v>
      </c>
      <c r="D43" s="19">
        <v>4105</v>
      </c>
      <c r="E43" s="19" t="s">
        <v>64</v>
      </c>
      <c r="F43" s="19" t="s">
        <v>58</v>
      </c>
      <c r="G43" s="10">
        <v>1</v>
      </c>
      <c r="H43" s="10" t="s">
        <v>55</v>
      </c>
      <c r="I43" s="10" t="s">
        <v>59</v>
      </c>
      <c r="J43" s="20">
        <f t="shared" si="0"/>
        <v>31.863715277777779</v>
      </c>
      <c r="K43" s="11">
        <v>64.625</v>
      </c>
      <c r="L43" s="10">
        <v>71</v>
      </c>
      <c r="M43" s="10">
        <v>3.5</v>
      </c>
      <c r="N43" s="10">
        <v>54</v>
      </c>
      <c r="O43" s="10">
        <v>1</v>
      </c>
      <c r="P43" s="21">
        <v>106.5</v>
      </c>
      <c r="Q43" s="10">
        <v>2</v>
      </c>
      <c r="R43" s="10">
        <f t="shared" si="1"/>
        <v>2</v>
      </c>
      <c r="S43" s="20">
        <f t="shared" si="2"/>
        <v>6.0941666666666672</v>
      </c>
      <c r="T43" s="20">
        <f t="shared" si="3"/>
        <v>6.0941666666666672</v>
      </c>
      <c r="U43" s="22">
        <v>7.5</v>
      </c>
      <c r="V43" s="22"/>
      <c r="W43" s="22">
        <f t="shared" si="4"/>
        <v>238.97786458333334</v>
      </c>
      <c r="X43" s="33">
        <f t="shared" si="5"/>
        <v>238.97786458333334</v>
      </c>
      <c r="Z43" s="23"/>
      <c r="AA43" s="23"/>
      <c r="AB43" s="23"/>
      <c r="AC43" s="23"/>
    </row>
    <row r="44" spans="1:29" ht="25.15" customHeight="1">
      <c r="A44" s="10">
        <v>32</v>
      </c>
      <c r="B44" s="36" t="s">
        <v>51</v>
      </c>
      <c r="C44" s="37" t="s">
        <v>52</v>
      </c>
      <c r="D44" s="19">
        <v>4105</v>
      </c>
      <c r="E44" s="19" t="s">
        <v>65</v>
      </c>
      <c r="F44" s="19" t="s">
        <v>54</v>
      </c>
      <c r="G44" s="10">
        <v>1</v>
      </c>
      <c r="H44" s="10" t="s">
        <v>55</v>
      </c>
      <c r="I44" s="10" t="s">
        <v>59</v>
      </c>
      <c r="J44" s="20">
        <f t="shared" si="0"/>
        <v>13.5</v>
      </c>
      <c r="K44" s="11">
        <v>27</v>
      </c>
      <c r="L44" s="10">
        <v>72</v>
      </c>
      <c r="M44" s="10">
        <v>3.5</v>
      </c>
      <c r="N44" s="10">
        <v>54</v>
      </c>
      <c r="O44" s="10">
        <v>1</v>
      </c>
      <c r="P44" s="21">
        <v>108</v>
      </c>
      <c r="Q44" s="10">
        <v>1</v>
      </c>
      <c r="R44" s="10">
        <f t="shared" si="1"/>
        <v>1</v>
      </c>
      <c r="S44" s="20">
        <f t="shared" si="2"/>
        <v>3.09</v>
      </c>
      <c r="T44" s="20">
        <f t="shared" si="3"/>
        <v>3.09</v>
      </c>
      <c r="U44" s="22">
        <v>7.5</v>
      </c>
      <c r="V44" s="22"/>
      <c r="W44" s="22">
        <f t="shared" si="4"/>
        <v>101.25</v>
      </c>
      <c r="X44" s="33">
        <f t="shared" si="5"/>
        <v>101.25</v>
      </c>
      <c r="Z44" s="23"/>
      <c r="AA44" s="23"/>
      <c r="AB44" s="23"/>
      <c r="AC44" s="23"/>
    </row>
    <row r="45" spans="1:29" ht="25.15" customHeight="1">
      <c r="A45" s="10">
        <v>33</v>
      </c>
      <c r="B45" s="36" t="s">
        <v>51</v>
      </c>
      <c r="C45" s="37" t="s">
        <v>52</v>
      </c>
      <c r="D45" s="19">
        <v>4105</v>
      </c>
      <c r="E45" s="19" t="s">
        <v>69</v>
      </c>
      <c r="F45" s="19" t="s">
        <v>58</v>
      </c>
      <c r="G45" s="10">
        <v>1</v>
      </c>
      <c r="H45" s="10" t="s">
        <v>55</v>
      </c>
      <c r="I45" s="10" t="s">
        <v>56</v>
      </c>
      <c r="J45" s="20">
        <f t="shared" ref="J45:J76" si="6">SUM(K45*L45)/144</f>
        <v>30.138020833333332</v>
      </c>
      <c r="K45" s="11">
        <v>61.125</v>
      </c>
      <c r="L45" s="10">
        <v>71</v>
      </c>
      <c r="M45" s="10">
        <v>3.5</v>
      </c>
      <c r="N45" s="10">
        <v>54</v>
      </c>
      <c r="O45" s="10">
        <v>1</v>
      </c>
      <c r="P45" s="21">
        <v>106.5</v>
      </c>
      <c r="Q45" s="10">
        <v>2</v>
      </c>
      <c r="R45" s="10">
        <f t="shared" ref="R45:R76" si="7">SUM(Q45*G45)</f>
        <v>2</v>
      </c>
      <c r="S45" s="20">
        <f t="shared" ref="S45:S76" si="8">SUM((P45*Q45)/36)*1.03</f>
        <v>6.0941666666666672</v>
      </c>
      <c r="T45" s="20">
        <f t="shared" ref="T45:T76" si="9">SUM(S45*G45)</f>
        <v>6.0941666666666672</v>
      </c>
      <c r="U45" s="22">
        <v>7.5</v>
      </c>
      <c r="V45" s="22"/>
      <c r="W45" s="22">
        <f t="shared" ref="W45:W76" si="10">(U45*J45)+V45</f>
        <v>226.03515625</v>
      </c>
      <c r="X45" s="33">
        <f t="shared" ref="X45:X76" si="11">SUM(W45*G45)</f>
        <v>226.03515625</v>
      </c>
      <c r="Z45" s="23"/>
      <c r="AA45" s="23"/>
      <c r="AB45" s="23"/>
      <c r="AC45" s="23"/>
    </row>
    <row r="46" spans="1:29" ht="25.15" customHeight="1">
      <c r="A46" s="10">
        <v>34</v>
      </c>
      <c r="B46" s="36" t="s">
        <v>51</v>
      </c>
      <c r="C46" s="37" t="s">
        <v>52</v>
      </c>
      <c r="D46" s="19" t="s">
        <v>70</v>
      </c>
      <c r="E46" s="19" t="s">
        <v>71</v>
      </c>
      <c r="F46" s="19" t="s">
        <v>58</v>
      </c>
      <c r="G46" s="10">
        <v>1</v>
      </c>
      <c r="H46" s="10" t="s">
        <v>55</v>
      </c>
      <c r="I46" s="10" t="s">
        <v>59</v>
      </c>
      <c r="J46" s="20">
        <f t="shared" si="6"/>
        <v>16.270833333333332</v>
      </c>
      <c r="K46" s="11">
        <v>33</v>
      </c>
      <c r="L46" s="10">
        <v>71</v>
      </c>
      <c r="M46" s="10">
        <v>3.5</v>
      </c>
      <c r="N46" s="10">
        <v>54</v>
      </c>
      <c r="O46" s="10">
        <v>1</v>
      </c>
      <c r="P46" s="21">
        <v>106.5</v>
      </c>
      <c r="Q46" s="10">
        <v>1</v>
      </c>
      <c r="R46" s="10">
        <f t="shared" si="7"/>
        <v>1</v>
      </c>
      <c r="S46" s="20">
        <f t="shared" si="8"/>
        <v>3.0470833333333336</v>
      </c>
      <c r="T46" s="20">
        <f t="shared" si="9"/>
        <v>3.0470833333333336</v>
      </c>
      <c r="U46" s="22">
        <v>7.5</v>
      </c>
      <c r="V46" s="22"/>
      <c r="W46" s="22">
        <f t="shared" si="10"/>
        <v>122.03124999999999</v>
      </c>
      <c r="X46" s="33">
        <f t="shared" si="11"/>
        <v>122.03124999999999</v>
      </c>
      <c r="Z46" s="23"/>
      <c r="AA46" s="23"/>
      <c r="AB46" s="23"/>
      <c r="AC46" s="23"/>
    </row>
    <row r="47" spans="1:29" ht="25.15" customHeight="1">
      <c r="A47" s="10">
        <v>35</v>
      </c>
      <c r="B47" s="36" t="s">
        <v>51</v>
      </c>
      <c r="C47" s="37" t="s">
        <v>52</v>
      </c>
      <c r="D47" s="19">
        <v>4106</v>
      </c>
      <c r="E47" s="19" t="s">
        <v>60</v>
      </c>
      <c r="F47" s="19" t="s">
        <v>58</v>
      </c>
      <c r="G47" s="10">
        <v>1</v>
      </c>
      <c r="H47" s="10" t="s">
        <v>55</v>
      </c>
      <c r="I47" s="10" t="s">
        <v>56</v>
      </c>
      <c r="J47" s="20">
        <f t="shared" si="6"/>
        <v>30.261284722222221</v>
      </c>
      <c r="K47" s="11">
        <v>61.375</v>
      </c>
      <c r="L47" s="10">
        <v>71</v>
      </c>
      <c r="M47" s="10">
        <v>3.5</v>
      </c>
      <c r="N47" s="10">
        <v>54</v>
      </c>
      <c r="O47" s="10">
        <v>1</v>
      </c>
      <c r="P47" s="21">
        <v>106.5</v>
      </c>
      <c r="Q47" s="10">
        <v>2</v>
      </c>
      <c r="R47" s="10">
        <f t="shared" si="7"/>
        <v>2</v>
      </c>
      <c r="S47" s="20">
        <f t="shared" si="8"/>
        <v>6.0941666666666672</v>
      </c>
      <c r="T47" s="20">
        <f t="shared" si="9"/>
        <v>6.0941666666666672</v>
      </c>
      <c r="U47" s="22">
        <v>7.5</v>
      </c>
      <c r="V47" s="22"/>
      <c r="W47" s="22">
        <f t="shared" si="10"/>
        <v>226.95963541666666</v>
      </c>
      <c r="X47" s="33">
        <f t="shared" si="11"/>
        <v>226.95963541666666</v>
      </c>
      <c r="Z47" s="23"/>
      <c r="AA47" s="23"/>
      <c r="AB47" s="23"/>
      <c r="AC47" s="23"/>
    </row>
    <row r="48" spans="1:29" ht="25.15" customHeight="1">
      <c r="A48" s="10">
        <v>36</v>
      </c>
      <c r="B48" s="36" t="s">
        <v>51</v>
      </c>
      <c r="C48" s="37" t="s">
        <v>52</v>
      </c>
      <c r="D48" s="19">
        <v>4106</v>
      </c>
      <c r="E48" s="19" t="s">
        <v>65</v>
      </c>
      <c r="F48" s="19" t="s">
        <v>54</v>
      </c>
      <c r="G48" s="10">
        <v>1</v>
      </c>
      <c r="H48" s="10" t="s">
        <v>55</v>
      </c>
      <c r="I48" s="10" t="s">
        <v>56</v>
      </c>
      <c r="J48" s="20">
        <f t="shared" si="6"/>
        <v>13.5</v>
      </c>
      <c r="K48" s="11">
        <v>27</v>
      </c>
      <c r="L48" s="10">
        <v>72</v>
      </c>
      <c r="M48" s="10">
        <v>3.5</v>
      </c>
      <c r="N48" s="10">
        <v>54</v>
      </c>
      <c r="O48" s="10">
        <v>1</v>
      </c>
      <c r="P48" s="21">
        <v>108</v>
      </c>
      <c r="Q48" s="10">
        <v>1</v>
      </c>
      <c r="R48" s="10">
        <f t="shared" si="7"/>
        <v>1</v>
      </c>
      <c r="S48" s="20">
        <f t="shared" si="8"/>
        <v>3.09</v>
      </c>
      <c r="T48" s="20">
        <f t="shared" si="9"/>
        <v>3.09</v>
      </c>
      <c r="U48" s="22">
        <v>7.5</v>
      </c>
      <c r="V48" s="22"/>
      <c r="W48" s="22">
        <f t="shared" si="10"/>
        <v>101.25</v>
      </c>
      <c r="X48" s="33">
        <f t="shared" si="11"/>
        <v>101.25</v>
      </c>
      <c r="Z48" s="23"/>
      <c r="AA48" s="23"/>
      <c r="AB48" s="23"/>
      <c r="AC48" s="23"/>
    </row>
    <row r="49" spans="1:29" ht="25.15" customHeight="1">
      <c r="A49" s="10">
        <v>37</v>
      </c>
      <c r="B49" s="36" t="s">
        <v>51</v>
      </c>
      <c r="C49" s="37" t="s">
        <v>52</v>
      </c>
      <c r="D49" s="19">
        <v>4106</v>
      </c>
      <c r="E49" s="19" t="s">
        <v>62</v>
      </c>
      <c r="F49" s="19" t="s">
        <v>58</v>
      </c>
      <c r="G49" s="10">
        <v>1</v>
      </c>
      <c r="H49" s="10" t="s">
        <v>55</v>
      </c>
      <c r="I49" s="10" t="s">
        <v>56</v>
      </c>
      <c r="J49" s="20">
        <f t="shared" si="6"/>
        <v>31.802083333333332</v>
      </c>
      <c r="K49" s="11">
        <v>64.5</v>
      </c>
      <c r="L49" s="10">
        <v>71</v>
      </c>
      <c r="M49" s="10">
        <v>3.5</v>
      </c>
      <c r="N49" s="10">
        <v>54</v>
      </c>
      <c r="O49" s="10">
        <v>1</v>
      </c>
      <c r="P49" s="21">
        <v>106.5</v>
      </c>
      <c r="Q49" s="10">
        <v>2</v>
      </c>
      <c r="R49" s="10">
        <f t="shared" si="7"/>
        <v>2</v>
      </c>
      <c r="S49" s="20">
        <f t="shared" si="8"/>
        <v>6.0941666666666672</v>
      </c>
      <c r="T49" s="20">
        <f t="shared" si="9"/>
        <v>6.0941666666666672</v>
      </c>
      <c r="U49" s="22">
        <v>7.5</v>
      </c>
      <c r="V49" s="22"/>
      <c r="W49" s="22">
        <f t="shared" si="10"/>
        <v>238.515625</v>
      </c>
      <c r="X49" s="33">
        <f t="shared" si="11"/>
        <v>238.515625</v>
      </c>
      <c r="Z49" s="23"/>
      <c r="AA49" s="23"/>
      <c r="AB49" s="23"/>
      <c r="AC49" s="23"/>
    </row>
    <row r="50" spans="1:29" ht="25.15" customHeight="1">
      <c r="A50" s="10">
        <v>38</v>
      </c>
      <c r="B50" s="36" t="s">
        <v>51</v>
      </c>
      <c r="C50" s="37" t="s">
        <v>52</v>
      </c>
      <c r="D50" s="19">
        <v>4106</v>
      </c>
      <c r="E50" s="19" t="s">
        <v>63</v>
      </c>
      <c r="F50" s="19" t="s">
        <v>58</v>
      </c>
      <c r="G50" s="10">
        <v>1</v>
      </c>
      <c r="H50" s="10" t="s">
        <v>55</v>
      </c>
      <c r="I50" s="10" t="s">
        <v>59</v>
      </c>
      <c r="J50" s="20">
        <f t="shared" si="6"/>
        <v>31.802083333333332</v>
      </c>
      <c r="K50" s="11">
        <v>64.5</v>
      </c>
      <c r="L50" s="10">
        <v>71</v>
      </c>
      <c r="M50" s="10">
        <v>3.5</v>
      </c>
      <c r="N50" s="10">
        <v>54</v>
      </c>
      <c r="O50" s="10">
        <v>1</v>
      </c>
      <c r="P50" s="21">
        <v>106.5</v>
      </c>
      <c r="Q50" s="10">
        <v>2</v>
      </c>
      <c r="R50" s="10">
        <f t="shared" si="7"/>
        <v>2</v>
      </c>
      <c r="S50" s="20">
        <f t="shared" si="8"/>
        <v>6.0941666666666672</v>
      </c>
      <c r="T50" s="20">
        <f t="shared" si="9"/>
        <v>6.0941666666666672</v>
      </c>
      <c r="U50" s="22">
        <v>7.5</v>
      </c>
      <c r="V50" s="22"/>
      <c r="W50" s="22">
        <f t="shared" si="10"/>
        <v>238.515625</v>
      </c>
      <c r="X50" s="33">
        <f t="shared" si="11"/>
        <v>238.515625</v>
      </c>
      <c r="Z50" s="23"/>
      <c r="AA50" s="23"/>
      <c r="AB50" s="23"/>
      <c r="AC50" s="23"/>
    </row>
    <row r="51" spans="1:29" ht="25.15" customHeight="1">
      <c r="A51" s="10">
        <v>39</v>
      </c>
      <c r="B51" s="36" t="s">
        <v>51</v>
      </c>
      <c r="C51" s="37" t="s">
        <v>52</v>
      </c>
      <c r="D51" s="19">
        <v>4106</v>
      </c>
      <c r="E51" s="19" t="s">
        <v>64</v>
      </c>
      <c r="F51" s="19" t="s">
        <v>58</v>
      </c>
      <c r="G51" s="10">
        <v>1</v>
      </c>
      <c r="H51" s="10" t="s">
        <v>55</v>
      </c>
      <c r="I51" s="10" t="s">
        <v>56</v>
      </c>
      <c r="J51" s="20">
        <f t="shared" si="6"/>
        <v>16.270833333333332</v>
      </c>
      <c r="K51" s="11">
        <v>33</v>
      </c>
      <c r="L51" s="10">
        <v>71</v>
      </c>
      <c r="M51" s="10">
        <v>3.5</v>
      </c>
      <c r="N51" s="10">
        <v>54</v>
      </c>
      <c r="O51" s="10">
        <v>1</v>
      </c>
      <c r="P51" s="21">
        <v>106.5</v>
      </c>
      <c r="Q51" s="10">
        <v>1</v>
      </c>
      <c r="R51" s="10">
        <f t="shared" si="7"/>
        <v>1</v>
      </c>
      <c r="S51" s="20">
        <f t="shared" si="8"/>
        <v>3.0470833333333336</v>
      </c>
      <c r="T51" s="20">
        <f t="shared" si="9"/>
        <v>3.0470833333333336</v>
      </c>
      <c r="U51" s="22">
        <v>7.5</v>
      </c>
      <c r="V51" s="22"/>
      <c r="W51" s="22">
        <f t="shared" si="10"/>
        <v>122.03124999999999</v>
      </c>
      <c r="X51" s="33">
        <f t="shared" si="11"/>
        <v>122.03124999999999</v>
      </c>
      <c r="Z51" s="23"/>
      <c r="AA51" s="23"/>
      <c r="AB51" s="23"/>
      <c r="AC51" s="23"/>
    </row>
    <row r="52" spans="1:29" ht="25.15" customHeight="1">
      <c r="A52" s="10">
        <v>40</v>
      </c>
      <c r="B52" s="36" t="s">
        <v>51</v>
      </c>
      <c r="C52" s="37" t="s">
        <v>52</v>
      </c>
      <c r="D52" s="19">
        <v>4106</v>
      </c>
      <c r="E52" s="19" t="s">
        <v>61</v>
      </c>
      <c r="F52" s="19" t="s">
        <v>58</v>
      </c>
      <c r="G52" s="10">
        <v>1</v>
      </c>
      <c r="H52" s="10" t="s">
        <v>55</v>
      </c>
      <c r="I52" s="10" t="s">
        <v>59</v>
      </c>
      <c r="J52" s="20">
        <f t="shared" si="6"/>
        <v>30.261284722222221</v>
      </c>
      <c r="K52" s="11">
        <v>61.375</v>
      </c>
      <c r="L52" s="10">
        <v>71</v>
      </c>
      <c r="M52" s="10">
        <v>3.5</v>
      </c>
      <c r="N52" s="10">
        <v>54</v>
      </c>
      <c r="O52" s="10">
        <v>1</v>
      </c>
      <c r="P52" s="21">
        <v>106.5</v>
      </c>
      <c r="Q52" s="10">
        <v>2</v>
      </c>
      <c r="R52" s="10">
        <f t="shared" si="7"/>
        <v>2</v>
      </c>
      <c r="S52" s="20">
        <f t="shared" si="8"/>
        <v>6.0941666666666672</v>
      </c>
      <c r="T52" s="20">
        <f t="shared" si="9"/>
        <v>6.0941666666666672</v>
      </c>
      <c r="U52" s="22">
        <v>7.5</v>
      </c>
      <c r="V52" s="22"/>
      <c r="W52" s="22">
        <f t="shared" si="10"/>
        <v>226.95963541666666</v>
      </c>
      <c r="X52" s="33">
        <f t="shared" si="11"/>
        <v>226.95963541666666</v>
      </c>
      <c r="Z52" s="23"/>
      <c r="AA52" s="23"/>
      <c r="AB52" s="23"/>
      <c r="AC52" s="23"/>
    </row>
    <row r="53" spans="1:29" ht="25.15" customHeight="1">
      <c r="A53" s="10">
        <v>41</v>
      </c>
      <c r="B53" s="36" t="s">
        <v>51</v>
      </c>
      <c r="C53" s="37" t="s">
        <v>52</v>
      </c>
      <c r="D53" s="19" t="s">
        <v>72</v>
      </c>
      <c r="E53" s="19" t="s">
        <v>71</v>
      </c>
      <c r="F53" s="19" t="s">
        <v>58</v>
      </c>
      <c r="G53" s="10">
        <v>1</v>
      </c>
      <c r="H53" s="10" t="s">
        <v>55</v>
      </c>
      <c r="I53" s="10" t="s">
        <v>59</v>
      </c>
      <c r="J53" s="20">
        <f t="shared" si="6"/>
        <v>16.147569444444443</v>
      </c>
      <c r="K53" s="11">
        <v>32.75</v>
      </c>
      <c r="L53" s="10">
        <v>71</v>
      </c>
      <c r="M53" s="10">
        <v>3.5</v>
      </c>
      <c r="N53" s="10">
        <v>54</v>
      </c>
      <c r="O53" s="10">
        <v>1</v>
      </c>
      <c r="P53" s="21">
        <v>106.5</v>
      </c>
      <c r="Q53" s="10">
        <v>1</v>
      </c>
      <c r="R53" s="10">
        <f t="shared" si="7"/>
        <v>1</v>
      </c>
      <c r="S53" s="20">
        <f t="shared" si="8"/>
        <v>3.0470833333333336</v>
      </c>
      <c r="T53" s="20">
        <f t="shared" si="9"/>
        <v>3.0470833333333336</v>
      </c>
      <c r="U53" s="22">
        <v>7.5</v>
      </c>
      <c r="V53" s="22"/>
      <c r="W53" s="22">
        <f t="shared" si="10"/>
        <v>121.10677083333331</v>
      </c>
      <c r="X53" s="33">
        <f t="shared" si="11"/>
        <v>121.10677083333331</v>
      </c>
      <c r="Z53" s="23"/>
      <c r="AA53" s="23"/>
      <c r="AB53" s="23"/>
      <c r="AC53" s="23"/>
    </row>
    <row r="54" spans="1:29" ht="25.15" customHeight="1">
      <c r="A54" s="10">
        <v>42</v>
      </c>
      <c r="B54" s="36" t="s">
        <v>51</v>
      </c>
      <c r="C54" s="37" t="s">
        <v>52</v>
      </c>
      <c r="D54" s="19">
        <v>4107</v>
      </c>
      <c r="E54" s="19" t="s">
        <v>61</v>
      </c>
      <c r="F54" s="19" t="s">
        <v>58</v>
      </c>
      <c r="G54" s="10">
        <v>1</v>
      </c>
      <c r="H54" s="10" t="s">
        <v>55</v>
      </c>
      <c r="I54" s="10" t="s">
        <v>59</v>
      </c>
      <c r="J54" s="20">
        <f t="shared" si="6"/>
        <v>30.076388888888889</v>
      </c>
      <c r="K54" s="11">
        <v>61</v>
      </c>
      <c r="L54" s="10">
        <v>71</v>
      </c>
      <c r="M54" s="10">
        <v>3.5</v>
      </c>
      <c r="N54" s="10">
        <v>54</v>
      </c>
      <c r="O54" s="10">
        <v>1</v>
      </c>
      <c r="P54" s="21">
        <v>106.5</v>
      </c>
      <c r="Q54" s="10">
        <v>2</v>
      </c>
      <c r="R54" s="10">
        <f t="shared" si="7"/>
        <v>2</v>
      </c>
      <c r="S54" s="20">
        <f t="shared" si="8"/>
        <v>6.0941666666666672</v>
      </c>
      <c r="T54" s="20">
        <f t="shared" si="9"/>
        <v>6.0941666666666672</v>
      </c>
      <c r="U54" s="22">
        <v>7.5</v>
      </c>
      <c r="V54" s="22"/>
      <c r="W54" s="22">
        <f t="shared" si="10"/>
        <v>225.57291666666666</v>
      </c>
      <c r="X54" s="33">
        <f t="shared" si="11"/>
        <v>225.57291666666666</v>
      </c>
      <c r="Z54" s="23"/>
      <c r="AA54" s="23"/>
      <c r="AB54" s="23"/>
      <c r="AC54" s="23"/>
    </row>
    <row r="55" spans="1:29" ht="25.15" customHeight="1">
      <c r="A55" s="10">
        <v>43</v>
      </c>
      <c r="B55" s="36" t="s">
        <v>51</v>
      </c>
      <c r="C55" s="37" t="s">
        <v>52</v>
      </c>
      <c r="D55" s="19">
        <v>4107</v>
      </c>
      <c r="E55" s="19" t="s">
        <v>62</v>
      </c>
      <c r="F55" s="19" t="s">
        <v>58</v>
      </c>
      <c r="G55" s="10">
        <v>1</v>
      </c>
      <c r="H55" s="10" t="s">
        <v>55</v>
      </c>
      <c r="I55" s="10" t="s">
        <v>59</v>
      </c>
      <c r="J55" s="20">
        <f t="shared" si="6"/>
        <v>16.0859375</v>
      </c>
      <c r="K55" s="11">
        <v>32.625</v>
      </c>
      <c r="L55" s="10">
        <v>71</v>
      </c>
      <c r="M55" s="10">
        <v>3.5</v>
      </c>
      <c r="N55" s="10">
        <v>54</v>
      </c>
      <c r="O55" s="10">
        <v>1</v>
      </c>
      <c r="P55" s="21">
        <v>106.5</v>
      </c>
      <c r="Q55" s="10">
        <v>1</v>
      </c>
      <c r="R55" s="10">
        <f t="shared" si="7"/>
        <v>1</v>
      </c>
      <c r="S55" s="20">
        <f t="shared" si="8"/>
        <v>3.0470833333333336</v>
      </c>
      <c r="T55" s="20">
        <f t="shared" si="9"/>
        <v>3.0470833333333336</v>
      </c>
      <c r="U55" s="22">
        <v>7.5</v>
      </c>
      <c r="V55" s="22"/>
      <c r="W55" s="22">
        <f t="shared" si="10"/>
        <v>120.64453125</v>
      </c>
      <c r="X55" s="33">
        <f t="shared" si="11"/>
        <v>120.64453125</v>
      </c>
      <c r="Z55" s="23"/>
      <c r="AA55" s="23"/>
      <c r="AB55" s="23"/>
      <c r="AC55" s="23"/>
    </row>
    <row r="56" spans="1:29" ht="25.15" customHeight="1">
      <c r="A56" s="10">
        <v>44</v>
      </c>
      <c r="B56" s="36" t="s">
        <v>51</v>
      </c>
      <c r="C56" s="37" t="s">
        <v>52</v>
      </c>
      <c r="D56" s="19">
        <v>4107</v>
      </c>
      <c r="E56" s="19" t="s">
        <v>63</v>
      </c>
      <c r="F56" s="19" t="s">
        <v>58</v>
      </c>
      <c r="G56" s="10">
        <v>1</v>
      </c>
      <c r="H56" s="10" t="s">
        <v>55</v>
      </c>
      <c r="I56" s="10" t="s">
        <v>56</v>
      </c>
      <c r="J56" s="20">
        <f t="shared" si="6"/>
        <v>31.802083333333332</v>
      </c>
      <c r="K56" s="11">
        <v>64.5</v>
      </c>
      <c r="L56" s="10">
        <v>71</v>
      </c>
      <c r="M56" s="10">
        <v>3.5</v>
      </c>
      <c r="N56" s="10">
        <v>54</v>
      </c>
      <c r="O56" s="10">
        <v>1</v>
      </c>
      <c r="P56" s="21">
        <v>106.5</v>
      </c>
      <c r="Q56" s="10">
        <v>2</v>
      </c>
      <c r="R56" s="10">
        <f t="shared" si="7"/>
        <v>2</v>
      </c>
      <c r="S56" s="20">
        <f t="shared" si="8"/>
        <v>6.0941666666666672</v>
      </c>
      <c r="T56" s="20">
        <f t="shared" si="9"/>
        <v>6.0941666666666672</v>
      </c>
      <c r="U56" s="22">
        <v>7.5</v>
      </c>
      <c r="V56" s="22"/>
      <c r="W56" s="22">
        <f t="shared" si="10"/>
        <v>238.515625</v>
      </c>
      <c r="X56" s="33">
        <f t="shared" si="11"/>
        <v>238.515625</v>
      </c>
      <c r="Z56" s="23"/>
      <c r="AA56" s="23"/>
      <c r="AB56" s="23"/>
      <c r="AC56" s="23"/>
    </row>
    <row r="57" spans="1:29" ht="25.15" customHeight="1">
      <c r="A57" s="10">
        <v>45</v>
      </c>
      <c r="B57" s="36" t="s">
        <v>51</v>
      </c>
      <c r="C57" s="37" t="s">
        <v>52</v>
      </c>
      <c r="D57" s="19">
        <v>4107</v>
      </c>
      <c r="E57" s="19" t="s">
        <v>64</v>
      </c>
      <c r="F57" s="19" t="s">
        <v>58</v>
      </c>
      <c r="G57" s="10">
        <v>1</v>
      </c>
      <c r="H57" s="10" t="s">
        <v>55</v>
      </c>
      <c r="I57" s="10" t="s">
        <v>59</v>
      </c>
      <c r="J57" s="20">
        <f t="shared" si="6"/>
        <v>31.802083333333332</v>
      </c>
      <c r="K57" s="11">
        <v>64.5</v>
      </c>
      <c r="L57" s="10">
        <v>71</v>
      </c>
      <c r="M57" s="10">
        <v>3.5</v>
      </c>
      <c r="N57" s="10">
        <v>54</v>
      </c>
      <c r="O57" s="10">
        <v>1</v>
      </c>
      <c r="P57" s="21">
        <v>106.5</v>
      </c>
      <c r="Q57" s="10">
        <v>2</v>
      </c>
      <c r="R57" s="10">
        <f t="shared" si="7"/>
        <v>2</v>
      </c>
      <c r="S57" s="20">
        <f t="shared" si="8"/>
        <v>6.0941666666666672</v>
      </c>
      <c r="T57" s="20">
        <f t="shared" si="9"/>
        <v>6.0941666666666672</v>
      </c>
      <c r="U57" s="22">
        <v>7.5</v>
      </c>
      <c r="V57" s="22"/>
      <c r="W57" s="22">
        <f t="shared" si="10"/>
        <v>238.515625</v>
      </c>
      <c r="X57" s="33">
        <f t="shared" si="11"/>
        <v>238.515625</v>
      </c>
      <c r="Z57" s="23"/>
      <c r="AA57" s="23"/>
      <c r="AB57" s="23"/>
      <c r="AC57" s="23"/>
    </row>
    <row r="58" spans="1:29" ht="25.15" customHeight="1">
      <c r="A58" s="10">
        <v>46</v>
      </c>
      <c r="B58" s="36" t="s">
        <v>51</v>
      </c>
      <c r="C58" s="37" t="s">
        <v>52</v>
      </c>
      <c r="D58" s="19">
        <v>4107</v>
      </c>
      <c r="E58" s="19" t="s">
        <v>53</v>
      </c>
      <c r="F58" s="19" t="s">
        <v>58</v>
      </c>
      <c r="G58" s="10">
        <v>1</v>
      </c>
      <c r="H58" s="10" t="s">
        <v>55</v>
      </c>
      <c r="I58" s="10" t="s">
        <v>56</v>
      </c>
      <c r="J58" s="20">
        <f t="shared" si="6"/>
        <v>30.199652777777779</v>
      </c>
      <c r="K58" s="11">
        <v>61.25</v>
      </c>
      <c r="L58" s="10">
        <v>71</v>
      </c>
      <c r="M58" s="10">
        <v>3.5</v>
      </c>
      <c r="N58" s="10">
        <v>54</v>
      </c>
      <c r="O58" s="10">
        <v>1</v>
      </c>
      <c r="P58" s="21">
        <v>106.5</v>
      </c>
      <c r="Q58" s="10">
        <v>2</v>
      </c>
      <c r="R58" s="10">
        <f t="shared" si="7"/>
        <v>2</v>
      </c>
      <c r="S58" s="20">
        <f t="shared" si="8"/>
        <v>6.0941666666666672</v>
      </c>
      <c r="T58" s="20">
        <f t="shared" si="9"/>
        <v>6.0941666666666672</v>
      </c>
      <c r="U58" s="22">
        <v>7.5</v>
      </c>
      <c r="V58" s="22"/>
      <c r="W58" s="22">
        <f t="shared" si="10"/>
        <v>226.49739583333334</v>
      </c>
      <c r="X58" s="33">
        <f t="shared" si="11"/>
        <v>226.49739583333334</v>
      </c>
      <c r="Z58" s="23"/>
      <c r="AA58" s="23"/>
      <c r="AB58" s="23"/>
      <c r="AC58" s="23"/>
    </row>
    <row r="59" spans="1:29" ht="25.15" customHeight="1">
      <c r="A59" s="10">
        <v>47</v>
      </c>
      <c r="B59" s="36" t="s">
        <v>51</v>
      </c>
      <c r="C59" s="37" t="s">
        <v>52</v>
      </c>
      <c r="D59" s="19" t="s">
        <v>73</v>
      </c>
      <c r="E59" s="19" t="s">
        <v>71</v>
      </c>
      <c r="F59" s="19" t="s">
        <v>58</v>
      </c>
      <c r="G59" s="10">
        <v>1</v>
      </c>
      <c r="H59" s="10" t="s">
        <v>55</v>
      </c>
      <c r="I59" s="10" t="s">
        <v>56</v>
      </c>
      <c r="J59" s="20">
        <f t="shared" si="6"/>
        <v>16.332465277777779</v>
      </c>
      <c r="K59" s="11">
        <v>33.125</v>
      </c>
      <c r="L59" s="10">
        <v>71</v>
      </c>
      <c r="M59" s="10">
        <v>3.5</v>
      </c>
      <c r="N59" s="10">
        <v>54</v>
      </c>
      <c r="O59" s="10">
        <v>1</v>
      </c>
      <c r="P59" s="21">
        <v>106.5</v>
      </c>
      <c r="Q59" s="10">
        <v>1</v>
      </c>
      <c r="R59" s="10">
        <f t="shared" si="7"/>
        <v>1</v>
      </c>
      <c r="S59" s="20">
        <f t="shared" si="8"/>
        <v>3.0470833333333336</v>
      </c>
      <c r="T59" s="20">
        <f t="shared" si="9"/>
        <v>3.0470833333333336</v>
      </c>
      <c r="U59" s="22">
        <v>7.5</v>
      </c>
      <c r="V59" s="22"/>
      <c r="W59" s="22">
        <f t="shared" si="10"/>
        <v>122.49348958333334</v>
      </c>
      <c r="X59" s="33">
        <f t="shared" si="11"/>
        <v>122.49348958333334</v>
      </c>
      <c r="Z59" s="23"/>
      <c r="AA59" s="23"/>
      <c r="AB59" s="23"/>
      <c r="AC59" s="23"/>
    </row>
    <row r="60" spans="1:29" ht="25.15" customHeight="1">
      <c r="A60" s="10">
        <v>48</v>
      </c>
      <c r="B60" s="36" t="s">
        <v>51</v>
      </c>
      <c r="C60" s="37" t="s">
        <v>52</v>
      </c>
      <c r="D60" s="19">
        <v>4110</v>
      </c>
      <c r="E60" s="19" t="s">
        <v>61</v>
      </c>
      <c r="F60" s="19" t="s">
        <v>58</v>
      </c>
      <c r="G60" s="10">
        <v>1</v>
      </c>
      <c r="H60" s="10" t="s">
        <v>55</v>
      </c>
      <c r="I60" s="10" t="s">
        <v>59</v>
      </c>
      <c r="J60" s="20">
        <f t="shared" si="6"/>
        <v>30.076388888888889</v>
      </c>
      <c r="K60" s="11">
        <v>61</v>
      </c>
      <c r="L60" s="10">
        <v>71</v>
      </c>
      <c r="M60" s="10">
        <v>3.5</v>
      </c>
      <c r="N60" s="10">
        <v>54</v>
      </c>
      <c r="O60" s="10">
        <v>1</v>
      </c>
      <c r="P60" s="21">
        <v>106.5</v>
      </c>
      <c r="Q60" s="10">
        <v>2</v>
      </c>
      <c r="R60" s="10">
        <f t="shared" si="7"/>
        <v>2</v>
      </c>
      <c r="S60" s="20">
        <f t="shared" si="8"/>
        <v>6.0941666666666672</v>
      </c>
      <c r="T60" s="20">
        <f t="shared" si="9"/>
        <v>6.0941666666666672</v>
      </c>
      <c r="U60" s="22">
        <v>7.5</v>
      </c>
      <c r="V60" s="22"/>
      <c r="W60" s="22">
        <f t="shared" si="10"/>
        <v>225.57291666666666</v>
      </c>
      <c r="X60" s="33">
        <f t="shared" si="11"/>
        <v>225.57291666666666</v>
      </c>
      <c r="Z60" s="23"/>
      <c r="AA60" s="23"/>
      <c r="AB60" s="23"/>
      <c r="AC60" s="23"/>
    </row>
    <row r="61" spans="1:29" ht="25.15" customHeight="1">
      <c r="A61" s="10">
        <v>49</v>
      </c>
      <c r="B61" s="36" t="s">
        <v>51</v>
      </c>
      <c r="C61" s="37" t="s">
        <v>52</v>
      </c>
      <c r="D61" s="19">
        <v>4110</v>
      </c>
      <c r="E61" s="19" t="s">
        <v>62</v>
      </c>
      <c r="F61" s="19" t="s">
        <v>58</v>
      </c>
      <c r="G61" s="10">
        <v>1</v>
      </c>
      <c r="H61" s="10" t="s">
        <v>55</v>
      </c>
      <c r="I61" s="10" t="s">
        <v>59</v>
      </c>
      <c r="J61" s="20">
        <f t="shared" si="6"/>
        <v>16.394097222222221</v>
      </c>
      <c r="K61" s="11">
        <v>33.25</v>
      </c>
      <c r="L61" s="10">
        <v>71</v>
      </c>
      <c r="M61" s="10">
        <v>3.5</v>
      </c>
      <c r="N61" s="10">
        <v>54</v>
      </c>
      <c r="O61" s="10">
        <v>1</v>
      </c>
      <c r="P61" s="21">
        <v>106.5</v>
      </c>
      <c r="Q61" s="10">
        <v>1</v>
      </c>
      <c r="R61" s="10">
        <f t="shared" si="7"/>
        <v>1</v>
      </c>
      <c r="S61" s="20">
        <f t="shared" si="8"/>
        <v>3.0470833333333336</v>
      </c>
      <c r="T61" s="20">
        <f t="shared" si="9"/>
        <v>3.0470833333333336</v>
      </c>
      <c r="U61" s="22">
        <v>7.5</v>
      </c>
      <c r="V61" s="22"/>
      <c r="W61" s="22">
        <f t="shared" si="10"/>
        <v>122.95572916666666</v>
      </c>
      <c r="X61" s="33">
        <f t="shared" si="11"/>
        <v>122.95572916666666</v>
      </c>
      <c r="Z61" s="23"/>
      <c r="AA61" s="23"/>
      <c r="AB61" s="23"/>
      <c r="AC61" s="23"/>
    </row>
    <row r="62" spans="1:29" ht="25.15" customHeight="1">
      <c r="A62" s="10">
        <v>50</v>
      </c>
      <c r="B62" s="36" t="s">
        <v>51</v>
      </c>
      <c r="C62" s="37" t="s">
        <v>52</v>
      </c>
      <c r="D62" s="19">
        <v>4110</v>
      </c>
      <c r="E62" s="19" t="s">
        <v>63</v>
      </c>
      <c r="F62" s="19" t="s">
        <v>58</v>
      </c>
      <c r="G62" s="10">
        <v>1</v>
      </c>
      <c r="H62" s="10" t="s">
        <v>55</v>
      </c>
      <c r="I62" s="10" t="s">
        <v>56</v>
      </c>
      <c r="J62" s="20">
        <f t="shared" si="6"/>
        <v>23.819444444444443</v>
      </c>
      <c r="K62" s="11">
        <v>61.25</v>
      </c>
      <c r="L62" s="10">
        <v>56</v>
      </c>
      <c r="M62" s="10">
        <v>3.5</v>
      </c>
      <c r="N62" s="10">
        <v>54</v>
      </c>
      <c r="O62" s="10">
        <v>1</v>
      </c>
      <c r="P62" s="21">
        <v>84</v>
      </c>
      <c r="Q62" s="10">
        <v>2</v>
      </c>
      <c r="R62" s="10">
        <f t="shared" si="7"/>
        <v>2</v>
      </c>
      <c r="S62" s="20">
        <f t="shared" si="8"/>
        <v>4.8066666666666675</v>
      </c>
      <c r="T62" s="20">
        <f t="shared" si="9"/>
        <v>4.8066666666666675</v>
      </c>
      <c r="U62" s="22">
        <v>7.5</v>
      </c>
      <c r="V62" s="22"/>
      <c r="W62" s="22">
        <f t="shared" si="10"/>
        <v>178.64583333333331</v>
      </c>
      <c r="X62" s="33">
        <f t="shared" si="11"/>
        <v>178.64583333333331</v>
      </c>
      <c r="Z62" s="23"/>
      <c r="AA62" s="23"/>
      <c r="AB62" s="23"/>
      <c r="AC62" s="23"/>
    </row>
    <row r="63" spans="1:29" ht="25.15" customHeight="1">
      <c r="A63" s="10">
        <v>51</v>
      </c>
      <c r="B63" s="36" t="s">
        <v>51</v>
      </c>
      <c r="C63" s="37" t="s">
        <v>52</v>
      </c>
      <c r="D63" s="19">
        <v>4110</v>
      </c>
      <c r="E63" s="19" t="s">
        <v>64</v>
      </c>
      <c r="F63" s="19" t="s">
        <v>58</v>
      </c>
      <c r="G63" s="10">
        <v>1</v>
      </c>
      <c r="H63" s="10" t="s">
        <v>55</v>
      </c>
      <c r="I63" s="10" t="s">
        <v>59</v>
      </c>
      <c r="J63" s="20">
        <f t="shared" si="6"/>
        <v>23.819444444444443</v>
      </c>
      <c r="K63" s="11">
        <v>61.25</v>
      </c>
      <c r="L63" s="10">
        <v>56</v>
      </c>
      <c r="M63" s="10">
        <v>3.5</v>
      </c>
      <c r="N63" s="10">
        <v>54</v>
      </c>
      <c r="O63" s="10">
        <v>1</v>
      </c>
      <c r="P63" s="21">
        <v>84</v>
      </c>
      <c r="Q63" s="10">
        <v>2</v>
      </c>
      <c r="R63" s="10">
        <f t="shared" si="7"/>
        <v>2</v>
      </c>
      <c r="S63" s="20">
        <f t="shared" si="8"/>
        <v>4.8066666666666675</v>
      </c>
      <c r="T63" s="20">
        <f t="shared" si="9"/>
        <v>4.8066666666666675</v>
      </c>
      <c r="U63" s="22">
        <v>7.5</v>
      </c>
      <c r="V63" s="22"/>
      <c r="W63" s="22">
        <f t="shared" si="10"/>
        <v>178.64583333333331</v>
      </c>
      <c r="X63" s="33">
        <f t="shared" si="11"/>
        <v>178.64583333333331</v>
      </c>
      <c r="Z63" s="23"/>
      <c r="AA63" s="23"/>
      <c r="AB63" s="23"/>
      <c r="AC63" s="23"/>
    </row>
    <row r="64" spans="1:29" ht="25.15" customHeight="1">
      <c r="A64" s="10">
        <v>52</v>
      </c>
      <c r="B64" s="36" t="s">
        <v>51</v>
      </c>
      <c r="C64" s="37" t="s">
        <v>52</v>
      </c>
      <c r="D64" s="19">
        <v>4110</v>
      </c>
      <c r="E64" s="19" t="s">
        <v>65</v>
      </c>
      <c r="F64" s="19" t="s">
        <v>54</v>
      </c>
      <c r="G64" s="10">
        <v>1</v>
      </c>
      <c r="H64" s="10" t="s">
        <v>55</v>
      </c>
      <c r="I64" s="10" t="s">
        <v>59</v>
      </c>
      <c r="J64" s="20">
        <f t="shared" si="6"/>
        <v>13.5</v>
      </c>
      <c r="K64" s="11">
        <v>27</v>
      </c>
      <c r="L64" s="10">
        <v>72</v>
      </c>
      <c r="M64" s="10">
        <v>3.5</v>
      </c>
      <c r="N64" s="10">
        <v>54</v>
      </c>
      <c r="O64" s="10">
        <v>1</v>
      </c>
      <c r="P64" s="21">
        <v>108</v>
      </c>
      <c r="Q64" s="10">
        <v>1</v>
      </c>
      <c r="R64" s="10">
        <f t="shared" si="7"/>
        <v>1</v>
      </c>
      <c r="S64" s="20">
        <f t="shared" si="8"/>
        <v>3.09</v>
      </c>
      <c r="T64" s="20">
        <f t="shared" si="9"/>
        <v>3.09</v>
      </c>
      <c r="U64" s="22">
        <v>7.5</v>
      </c>
      <c r="V64" s="22"/>
      <c r="W64" s="22">
        <f t="shared" si="10"/>
        <v>101.25</v>
      </c>
      <c r="X64" s="33">
        <f t="shared" si="11"/>
        <v>101.25</v>
      </c>
      <c r="Z64" s="23"/>
      <c r="AA64" s="23"/>
      <c r="AB64" s="23"/>
      <c r="AC64" s="23"/>
    </row>
    <row r="65" spans="1:29" ht="25.15" customHeight="1">
      <c r="A65" s="10">
        <v>53</v>
      </c>
      <c r="B65" s="36" t="s">
        <v>51</v>
      </c>
      <c r="C65" s="37" t="s">
        <v>52</v>
      </c>
      <c r="D65" s="19">
        <v>4110</v>
      </c>
      <c r="E65" s="19" t="s">
        <v>69</v>
      </c>
      <c r="F65" s="19" t="s">
        <v>58</v>
      </c>
      <c r="G65" s="10">
        <v>1</v>
      </c>
      <c r="H65" s="10" t="s">
        <v>55</v>
      </c>
      <c r="I65" s="10" t="s">
        <v>56</v>
      </c>
      <c r="J65" s="20">
        <f t="shared" si="6"/>
        <v>30.199652777777779</v>
      </c>
      <c r="K65" s="11">
        <v>61.25</v>
      </c>
      <c r="L65" s="10">
        <v>71</v>
      </c>
      <c r="M65" s="10">
        <v>3.5</v>
      </c>
      <c r="N65" s="10">
        <v>54</v>
      </c>
      <c r="O65" s="10">
        <v>1</v>
      </c>
      <c r="P65" s="21">
        <v>106.5</v>
      </c>
      <c r="Q65" s="10">
        <v>2</v>
      </c>
      <c r="R65" s="10">
        <f t="shared" si="7"/>
        <v>2</v>
      </c>
      <c r="S65" s="20">
        <f t="shared" si="8"/>
        <v>6.0941666666666672</v>
      </c>
      <c r="T65" s="20">
        <f t="shared" si="9"/>
        <v>6.0941666666666672</v>
      </c>
      <c r="U65" s="22">
        <v>7.5</v>
      </c>
      <c r="V65" s="22"/>
      <c r="W65" s="22">
        <f t="shared" si="10"/>
        <v>226.49739583333334</v>
      </c>
      <c r="X65" s="33">
        <f t="shared" si="11"/>
        <v>226.49739583333334</v>
      </c>
      <c r="Z65" s="23"/>
      <c r="AA65" s="23"/>
      <c r="AB65" s="23"/>
      <c r="AC65" s="23"/>
    </row>
    <row r="66" spans="1:29" ht="25.15" customHeight="1">
      <c r="A66" s="10">
        <v>54</v>
      </c>
      <c r="B66" s="36" t="s">
        <v>51</v>
      </c>
      <c r="C66" s="37" t="s">
        <v>52</v>
      </c>
      <c r="D66" s="19">
        <v>4201</v>
      </c>
      <c r="E66" s="19" t="s">
        <v>61</v>
      </c>
      <c r="F66" s="19" t="s">
        <v>58</v>
      </c>
      <c r="G66" s="10">
        <v>1</v>
      </c>
      <c r="H66" s="10" t="s">
        <v>55</v>
      </c>
      <c r="I66" s="10" t="s">
        <v>59</v>
      </c>
      <c r="J66" s="20">
        <f t="shared" si="6"/>
        <v>16.332465277777779</v>
      </c>
      <c r="K66" s="11">
        <v>33.125</v>
      </c>
      <c r="L66" s="10">
        <v>71</v>
      </c>
      <c r="M66" s="10">
        <v>3.5</v>
      </c>
      <c r="N66" s="10">
        <v>54</v>
      </c>
      <c r="O66" s="10">
        <v>1</v>
      </c>
      <c r="P66" s="21">
        <v>106.5</v>
      </c>
      <c r="Q66" s="10">
        <v>1</v>
      </c>
      <c r="R66" s="10">
        <f t="shared" si="7"/>
        <v>1</v>
      </c>
      <c r="S66" s="20">
        <f t="shared" si="8"/>
        <v>3.0470833333333336</v>
      </c>
      <c r="T66" s="20">
        <f t="shared" si="9"/>
        <v>3.0470833333333336</v>
      </c>
      <c r="U66" s="22">
        <v>7.5</v>
      </c>
      <c r="V66" s="22"/>
      <c r="W66" s="22">
        <f t="shared" si="10"/>
        <v>122.49348958333334</v>
      </c>
      <c r="X66" s="33">
        <f t="shared" si="11"/>
        <v>122.49348958333334</v>
      </c>
      <c r="Z66" s="23"/>
      <c r="AA66" s="23"/>
      <c r="AB66" s="23"/>
      <c r="AC66" s="23"/>
    </row>
    <row r="67" spans="1:29" ht="25.15" customHeight="1">
      <c r="A67" s="10">
        <v>55</v>
      </c>
      <c r="B67" s="36" t="s">
        <v>51</v>
      </c>
      <c r="C67" s="37" t="s">
        <v>52</v>
      </c>
      <c r="D67" s="19">
        <v>4201</v>
      </c>
      <c r="E67" s="19" t="s">
        <v>62</v>
      </c>
      <c r="F67" s="19" t="s">
        <v>58</v>
      </c>
      <c r="G67" s="10">
        <v>1</v>
      </c>
      <c r="H67" s="10" t="s">
        <v>55</v>
      </c>
      <c r="I67" s="10" t="s">
        <v>59</v>
      </c>
      <c r="J67" s="20">
        <f t="shared" si="6"/>
        <v>16.270833333333332</v>
      </c>
      <c r="K67" s="11">
        <v>33</v>
      </c>
      <c r="L67" s="10">
        <v>71</v>
      </c>
      <c r="M67" s="10">
        <v>3.5</v>
      </c>
      <c r="N67" s="10">
        <v>54</v>
      </c>
      <c r="O67" s="10">
        <v>1</v>
      </c>
      <c r="P67" s="21">
        <v>106.5</v>
      </c>
      <c r="Q67" s="10">
        <v>1</v>
      </c>
      <c r="R67" s="10">
        <f t="shared" si="7"/>
        <v>1</v>
      </c>
      <c r="S67" s="20">
        <f t="shared" si="8"/>
        <v>3.0470833333333336</v>
      </c>
      <c r="T67" s="20">
        <f t="shared" si="9"/>
        <v>3.0470833333333336</v>
      </c>
      <c r="U67" s="22">
        <v>7.5</v>
      </c>
      <c r="V67" s="22"/>
      <c r="W67" s="22">
        <f t="shared" si="10"/>
        <v>122.03124999999999</v>
      </c>
      <c r="X67" s="33">
        <f t="shared" si="11"/>
        <v>122.03124999999999</v>
      </c>
      <c r="Z67" s="23"/>
      <c r="AA67" s="23"/>
      <c r="AB67" s="23"/>
      <c r="AC67" s="23"/>
    </row>
    <row r="68" spans="1:29" ht="25.15" customHeight="1">
      <c r="A68" s="10">
        <v>56</v>
      </c>
      <c r="B68" s="36" t="s">
        <v>51</v>
      </c>
      <c r="C68" s="37" t="s">
        <v>52</v>
      </c>
      <c r="D68" s="19">
        <v>4201</v>
      </c>
      <c r="E68" s="19" t="s">
        <v>63</v>
      </c>
      <c r="F68" s="19" t="s">
        <v>58</v>
      </c>
      <c r="G68" s="10">
        <v>1</v>
      </c>
      <c r="H68" s="10" t="s">
        <v>55</v>
      </c>
      <c r="I68" s="10" t="s">
        <v>59</v>
      </c>
      <c r="J68" s="20">
        <f t="shared" si="6"/>
        <v>30.199652777777779</v>
      </c>
      <c r="K68" s="11">
        <v>61.25</v>
      </c>
      <c r="L68" s="10">
        <v>71</v>
      </c>
      <c r="M68" s="10">
        <v>3.5</v>
      </c>
      <c r="N68" s="10">
        <v>54</v>
      </c>
      <c r="O68" s="10">
        <v>1</v>
      </c>
      <c r="P68" s="21">
        <v>106.5</v>
      </c>
      <c r="Q68" s="10">
        <v>2</v>
      </c>
      <c r="R68" s="10">
        <f t="shared" si="7"/>
        <v>2</v>
      </c>
      <c r="S68" s="20">
        <f t="shared" si="8"/>
        <v>6.0941666666666672</v>
      </c>
      <c r="T68" s="20">
        <f t="shared" si="9"/>
        <v>6.0941666666666672</v>
      </c>
      <c r="U68" s="22">
        <v>7.5</v>
      </c>
      <c r="V68" s="22"/>
      <c r="W68" s="22">
        <f t="shared" si="10"/>
        <v>226.49739583333334</v>
      </c>
      <c r="X68" s="33">
        <f t="shared" si="11"/>
        <v>226.49739583333334</v>
      </c>
      <c r="Z68" s="23"/>
      <c r="AA68" s="23"/>
      <c r="AB68" s="23"/>
      <c r="AC68" s="23"/>
    </row>
    <row r="69" spans="1:29" ht="25.15" customHeight="1">
      <c r="A69" s="10">
        <v>57</v>
      </c>
      <c r="B69" s="36" t="s">
        <v>51</v>
      </c>
      <c r="C69" s="37" t="s">
        <v>52</v>
      </c>
      <c r="D69" s="19">
        <v>4201</v>
      </c>
      <c r="E69" s="19" t="s">
        <v>69</v>
      </c>
      <c r="F69" s="19" t="s">
        <v>58</v>
      </c>
      <c r="G69" s="10">
        <v>1</v>
      </c>
      <c r="H69" s="10" t="s">
        <v>55</v>
      </c>
      <c r="I69" s="10" t="s">
        <v>59</v>
      </c>
      <c r="J69" s="20">
        <f t="shared" si="6"/>
        <v>24.159722222222221</v>
      </c>
      <c r="K69" s="11">
        <v>49</v>
      </c>
      <c r="L69" s="10">
        <v>71</v>
      </c>
      <c r="M69" s="10">
        <v>3.5</v>
      </c>
      <c r="N69" s="10">
        <v>54</v>
      </c>
      <c r="O69" s="10">
        <v>1</v>
      </c>
      <c r="P69" s="21">
        <v>106.5</v>
      </c>
      <c r="Q69" s="10">
        <v>1</v>
      </c>
      <c r="R69" s="10">
        <f t="shared" si="7"/>
        <v>1</v>
      </c>
      <c r="S69" s="20">
        <f t="shared" si="8"/>
        <v>3.0470833333333336</v>
      </c>
      <c r="T69" s="20">
        <f t="shared" si="9"/>
        <v>3.0470833333333336</v>
      </c>
      <c r="U69" s="22">
        <v>7.5</v>
      </c>
      <c r="V69" s="22"/>
      <c r="W69" s="22">
        <f t="shared" si="10"/>
        <v>181.19791666666666</v>
      </c>
      <c r="X69" s="33">
        <f t="shared" si="11"/>
        <v>181.19791666666666</v>
      </c>
      <c r="Z69" s="23"/>
      <c r="AA69" s="23"/>
      <c r="AB69" s="23"/>
      <c r="AC69" s="23"/>
    </row>
    <row r="70" spans="1:29" ht="25.15" customHeight="1">
      <c r="A70" s="10">
        <v>58</v>
      </c>
      <c r="B70" s="36" t="s">
        <v>51</v>
      </c>
      <c r="C70" s="37" t="s">
        <v>52</v>
      </c>
      <c r="D70" s="19">
        <v>4202</v>
      </c>
      <c r="E70" s="19" t="s">
        <v>61</v>
      </c>
      <c r="F70" s="19" t="s">
        <v>58</v>
      </c>
      <c r="G70" s="10">
        <v>1</v>
      </c>
      <c r="H70" s="10" t="s">
        <v>55</v>
      </c>
      <c r="I70" s="10" t="s">
        <v>59</v>
      </c>
      <c r="J70" s="20">
        <f t="shared" si="6"/>
        <v>30.199652777777779</v>
      </c>
      <c r="K70" s="11">
        <v>61.25</v>
      </c>
      <c r="L70" s="10">
        <v>71</v>
      </c>
      <c r="M70" s="10">
        <v>3.5</v>
      </c>
      <c r="N70" s="10">
        <v>54</v>
      </c>
      <c r="O70" s="10">
        <v>1</v>
      </c>
      <c r="P70" s="21">
        <v>106.5</v>
      </c>
      <c r="Q70" s="10">
        <v>2</v>
      </c>
      <c r="R70" s="10">
        <f t="shared" si="7"/>
        <v>2</v>
      </c>
      <c r="S70" s="20">
        <f t="shared" si="8"/>
        <v>6.0941666666666672</v>
      </c>
      <c r="T70" s="20">
        <f t="shared" si="9"/>
        <v>6.0941666666666672</v>
      </c>
      <c r="U70" s="22">
        <v>7.5</v>
      </c>
      <c r="V70" s="22"/>
      <c r="W70" s="22">
        <f t="shared" si="10"/>
        <v>226.49739583333334</v>
      </c>
      <c r="X70" s="33">
        <f t="shared" si="11"/>
        <v>226.49739583333334</v>
      </c>
      <c r="Z70" s="23"/>
      <c r="AA70" s="23"/>
      <c r="AB70" s="23"/>
      <c r="AC70" s="23"/>
    </row>
    <row r="71" spans="1:29" ht="25.15" customHeight="1">
      <c r="A71" s="10">
        <v>59</v>
      </c>
      <c r="B71" s="36" t="s">
        <v>51</v>
      </c>
      <c r="C71" s="37" t="s">
        <v>52</v>
      </c>
      <c r="D71" s="19">
        <v>4202</v>
      </c>
      <c r="E71" s="19" t="s">
        <v>62</v>
      </c>
      <c r="F71" s="19" t="s">
        <v>58</v>
      </c>
      <c r="G71" s="10">
        <v>1</v>
      </c>
      <c r="H71" s="10" t="s">
        <v>55</v>
      </c>
      <c r="I71" s="10" t="s">
        <v>59</v>
      </c>
      <c r="J71" s="20">
        <f t="shared" si="6"/>
        <v>16.270833333333332</v>
      </c>
      <c r="K71" s="11">
        <v>33</v>
      </c>
      <c r="L71" s="10">
        <v>71</v>
      </c>
      <c r="M71" s="10">
        <v>3.5</v>
      </c>
      <c r="N71" s="10">
        <v>54</v>
      </c>
      <c r="O71" s="10">
        <v>1</v>
      </c>
      <c r="P71" s="21">
        <v>106.5</v>
      </c>
      <c r="Q71" s="10">
        <v>1</v>
      </c>
      <c r="R71" s="10">
        <f t="shared" si="7"/>
        <v>1</v>
      </c>
      <c r="S71" s="20">
        <f t="shared" si="8"/>
        <v>3.0470833333333336</v>
      </c>
      <c r="T71" s="20">
        <f t="shared" si="9"/>
        <v>3.0470833333333336</v>
      </c>
      <c r="U71" s="22">
        <v>7.5</v>
      </c>
      <c r="V71" s="22"/>
      <c r="W71" s="22">
        <f t="shared" si="10"/>
        <v>122.03124999999999</v>
      </c>
      <c r="X71" s="33">
        <f t="shared" si="11"/>
        <v>122.03124999999999</v>
      </c>
      <c r="Z71" s="23"/>
      <c r="AA71" s="23"/>
      <c r="AB71" s="23"/>
      <c r="AC71" s="23"/>
    </row>
    <row r="72" spans="1:29" ht="25.15" customHeight="1">
      <c r="A72" s="10">
        <v>60</v>
      </c>
      <c r="B72" s="36" t="s">
        <v>51</v>
      </c>
      <c r="C72" s="37" t="s">
        <v>52</v>
      </c>
      <c r="D72" s="19">
        <v>4202</v>
      </c>
      <c r="E72" s="19" t="s">
        <v>63</v>
      </c>
      <c r="F72" s="19" t="s">
        <v>58</v>
      </c>
      <c r="G72" s="10">
        <v>1</v>
      </c>
      <c r="H72" s="10" t="s">
        <v>55</v>
      </c>
      <c r="I72" s="10" t="s">
        <v>56</v>
      </c>
      <c r="J72" s="20">
        <f t="shared" si="6"/>
        <v>31.802083333333332</v>
      </c>
      <c r="K72" s="11">
        <v>64.5</v>
      </c>
      <c r="L72" s="10">
        <v>71</v>
      </c>
      <c r="M72" s="10">
        <v>3.5</v>
      </c>
      <c r="N72" s="10">
        <v>54</v>
      </c>
      <c r="O72" s="10">
        <v>1</v>
      </c>
      <c r="P72" s="21">
        <v>106.5</v>
      </c>
      <c r="Q72" s="10">
        <v>2</v>
      </c>
      <c r="R72" s="10">
        <f t="shared" si="7"/>
        <v>2</v>
      </c>
      <c r="S72" s="20">
        <f t="shared" si="8"/>
        <v>6.0941666666666672</v>
      </c>
      <c r="T72" s="20">
        <f t="shared" si="9"/>
        <v>6.0941666666666672</v>
      </c>
      <c r="U72" s="22">
        <v>7.5</v>
      </c>
      <c r="V72" s="22"/>
      <c r="W72" s="22">
        <f t="shared" si="10"/>
        <v>238.515625</v>
      </c>
      <c r="X72" s="33">
        <f t="shared" si="11"/>
        <v>238.515625</v>
      </c>
      <c r="Z72" s="23"/>
      <c r="AA72" s="23"/>
      <c r="AB72" s="23"/>
      <c r="AC72" s="23"/>
    </row>
    <row r="73" spans="1:29" ht="25.15" customHeight="1">
      <c r="A73" s="10">
        <v>61</v>
      </c>
      <c r="B73" s="36" t="s">
        <v>51</v>
      </c>
      <c r="C73" s="37" t="s">
        <v>52</v>
      </c>
      <c r="D73" s="19">
        <v>4202</v>
      </c>
      <c r="E73" s="19" t="s">
        <v>64</v>
      </c>
      <c r="F73" s="19" t="s">
        <v>58</v>
      </c>
      <c r="G73" s="10">
        <v>1</v>
      </c>
      <c r="H73" s="10" t="s">
        <v>55</v>
      </c>
      <c r="I73" s="10" t="s">
        <v>59</v>
      </c>
      <c r="J73" s="20">
        <f t="shared" si="6"/>
        <v>31.802083333333332</v>
      </c>
      <c r="K73" s="11">
        <v>64.5</v>
      </c>
      <c r="L73" s="10">
        <v>71</v>
      </c>
      <c r="M73" s="10">
        <v>3.5</v>
      </c>
      <c r="N73" s="10">
        <v>54</v>
      </c>
      <c r="O73" s="10">
        <v>1</v>
      </c>
      <c r="P73" s="21">
        <v>106.5</v>
      </c>
      <c r="Q73" s="10">
        <v>2</v>
      </c>
      <c r="R73" s="10">
        <f t="shared" si="7"/>
        <v>2</v>
      </c>
      <c r="S73" s="20">
        <f t="shared" si="8"/>
        <v>6.0941666666666672</v>
      </c>
      <c r="T73" s="20">
        <f t="shared" si="9"/>
        <v>6.0941666666666672</v>
      </c>
      <c r="U73" s="22">
        <v>7.5</v>
      </c>
      <c r="V73" s="22"/>
      <c r="W73" s="22">
        <f t="shared" si="10"/>
        <v>238.515625</v>
      </c>
      <c r="X73" s="33">
        <f t="shared" si="11"/>
        <v>238.515625</v>
      </c>
      <c r="Z73" s="23"/>
      <c r="AA73" s="23"/>
      <c r="AB73" s="23"/>
      <c r="AC73" s="23"/>
    </row>
    <row r="74" spans="1:29" ht="25.15" customHeight="1">
      <c r="A74" s="10">
        <v>62</v>
      </c>
      <c r="B74" s="36" t="s">
        <v>51</v>
      </c>
      <c r="C74" s="37" t="s">
        <v>52</v>
      </c>
      <c r="D74" s="19">
        <v>4202</v>
      </c>
      <c r="E74" s="19" t="s">
        <v>65</v>
      </c>
      <c r="F74" s="19" t="s">
        <v>54</v>
      </c>
      <c r="G74" s="10">
        <v>1</v>
      </c>
      <c r="H74" s="10" t="s">
        <v>55</v>
      </c>
      <c r="I74" s="10" t="s">
        <v>59</v>
      </c>
      <c r="J74" s="20">
        <f t="shared" si="6"/>
        <v>13.5</v>
      </c>
      <c r="K74" s="11">
        <v>27</v>
      </c>
      <c r="L74" s="10">
        <v>72</v>
      </c>
      <c r="M74" s="10">
        <v>3.5</v>
      </c>
      <c r="N74" s="10">
        <v>54</v>
      </c>
      <c r="O74" s="10">
        <v>1</v>
      </c>
      <c r="P74" s="21">
        <v>108</v>
      </c>
      <c r="Q74" s="10">
        <v>1</v>
      </c>
      <c r="R74" s="10">
        <f t="shared" si="7"/>
        <v>1</v>
      </c>
      <c r="S74" s="20">
        <f t="shared" si="8"/>
        <v>3.09</v>
      </c>
      <c r="T74" s="20">
        <f t="shared" si="9"/>
        <v>3.09</v>
      </c>
      <c r="U74" s="22">
        <v>7.5</v>
      </c>
      <c r="V74" s="22"/>
      <c r="W74" s="22">
        <f t="shared" si="10"/>
        <v>101.25</v>
      </c>
      <c r="X74" s="33">
        <f t="shared" si="11"/>
        <v>101.25</v>
      </c>
      <c r="Z74" s="23"/>
      <c r="AA74" s="23"/>
      <c r="AB74" s="23"/>
      <c r="AC74" s="23"/>
    </row>
    <row r="75" spans="1:29" ht="25.15" customHeight="1">
      <c r="A75" s="10">
        <v>63</v>
      </c>
      <c r="B75" s="36" t="s">
        <v>51</v>
      </c>
      <c r="C75" s="37" t="s">
        <v>52</v>
      </c>
      <c r="D75" s="19">
        <v>4202</v>
      </c>
      <c r="E75" s="19" t="s">
        <v>53</v>
      </c>
      <c r="F75" s="19" t="s">
        <v>58</v>
      </c>
      <c r="G75" s="10">
        <v>1</v>
      </c>
      <c r="H75" s="10" t="s">
        <v>55</v>
      </c>
      <c r="I75" s="10" t="s">
        <v>59</v>
      </c>
      <c r="J75" s="20">
        <f t="shared" si="6"/>
        <v>30.138020833333332</v>
      </c>
      <c r="K75" s="11">
        <v>61.125</v>
      </c>
      <c r="L75" s="10">
        <v>71</v>
      </c>
      <c r="M75" s="10">
        <v>3.5</v>
      </c>
      <c r="N75" s="10">
        <v>54</v>
      </c>
      <c r="O75" s="10">
        <v>1</v>
      </c>
      <c r="P75" s="21">
        <v>106.5</v>
      </c>
      <c r="Q75" s="10">
        <v>2</v>
      </c>
      <c r="R75" s="10">
        <f t="shared" si="7"/>
        <v>2</v>
      </c>
      <c r="S75" s="20">
        <f t="shared" si="8"/>
        <v>6.0941666666666672</v>
      </c>
      <c r="T75" s="20">
        <f t="shared" si="9"/>
        <v>6.0941666666666672</v>
      </c>
      <c r="U75" s="22">
        <v>7.5</v>
      </c>
      <c r="V75" s="22"/>
      <c r="W75" s="22">
        <f t="shared" si="10"/>
        <v>226.03515625</v>
      </c>
      <c r="X75" s="33">
        <f t="shared" si="11"/>
        <v>226.03515625</v>
      </c>
      <c r="Z75" s="23"/>
      <c r="AA75" s="23"/>
      <c r="AB75" s="23"/>
      <c r="AC75" s="23"/>
    </row>
    <row r="76" spans="1:29" ht="25.15" customHeight="1">
      <c r="A76" s="10">
        <v>64</v>
      </c>
      <c r="B76" s="36" t="s">
        <v>51</v>
      </c>
      <c r="C76" s="37" t="s">
        <v>52</v>
      </c>
      <c r="D76" s="19">
        <v>4203</v>
      </c>
      <c r="E76" s="19" t="s">
        <v>66</v>
      </c>
      <c r="F76" s="19" t="s">
        <v>58</v>
      </c>
      <c r="G76" s="10">
        <v>1</v>
      </c>
      <c r="H76" s="10" t="s">
        <v>55</v>
      </c>
      <c r="I76" s="10" t="s">
        <v>59</v>
      </c>
      <c r="J76" s="20">
        <f t="shared" si="6"/>
        <v>16.332465277777779</v>
      </c>
      <c r="K76" s="11">
        <v>33.125</v>
      </c>
      <c r="L76" s="10">
        <v>71</v>
      </c>
      <c r="M76" s="10">
        <v>3.5</v>
      </c>
      <c r="N76" s="10">
        <v>54</v>
      </c>
      <c r="O76" s="10">
        <v>1</v>
      </c>
      <c r="P76" s="21">
        <v>106.5</v>
      </c>
      <c r="Q76" s="10">
        <v>1</v>
      </c>
      <c r="R76" s="10">
        <f t="shared" si="7"/>
        <v>1</v>
      </c>
      <c r="S76" s="20">
        <f t="shared" si="8"/>
        <v>3.0470833333333336</v>
      </c>
      <c r="T76" s="20">
        <f t="shared" si="9"/>
        <v>3.0470833333333336</v>
      </c>
      <c r="U76" s="22">
        <v>7.5</v>
      </c>
      <c r="V76" s="22"/>
      <c r="W76" s="22">
        <f t="shared" si="10"/>
        <v>122.49348958333334</v>
      </c>
      <c r="X76" s="33">
        <f t="shared" si="11"/>
        <v>122.49348958333334</v>
      </c>
      <c r="Z76" s="23"/>
      <c r="AA76" s="23"/>
      <c r="AB76" s="23"/>
      <c r="AC76" s="23"/>
    </row>
    <row r="77" spans="1:29" ht="25.15" customHeight="1">
      <c r="A77" s="10">
        <v>65</v>
      </c>
      <c r="B77" s="36" t="s">
        <v>51</v>
      </c>
      <c r="C77" s="37" t="s">
        <v>52</v>
      </c>
      <c r="D77" s="19">
        <v>4203</v>
      </c>
      <c r="E77" s="19" t="s">
        <v>67</v>
      </c>
      <c r="F77" s="19" t="s">
        <v>58</v>
      </c>
      <c r="G77" s="10">
        <v>1</v>
      </c>
      <c r="H77" s="10" t="s">
        <v>55</v>
      </c>
      <c r="I77" s="10" t="s">
        <v>59</v>
      </c>
      <c r="J77" s="20">
        <f t="shared" ref="J77:J108" si="12">SUM(K77*L77)/144</f>
        <v>16.332465277777779</v>
      </c>
      <c r="K77" s="11">
        <v>33.125</v>
      </c>
      <c r="L77" s="10">
        <v>71</v>
      </c>
      <c r="M77" s="10">
        <v>3.5</v>
      </c>
      <c r="N77" s="10">
        <v>54</v>
      </c>
      <c r="O77" s="10">
        <v>1</v>
      </c>
      <c r="P77" s="21">
        <v>106.5</v>
      </c>
      <c r="Q77" s="10">
        <v>1</v>
      </c>
      <c r="R77" s="10">
        <f t="shared" ref="R77:R108" si="13">SUM(Q77*G77)</f>
        <v>1</v>
      </c>
      <c r="S77" s="20">
        <f t="shared" ref="S77:S108" si="14">SUM((P77*Q77)/36)*1.03</f>
        <v>3.0470833333333336</v>
      </c>
      <c r="T77" s="20">
        <f t="shared" ref="T77:T108" si="15">SUM(S77*G77)</f>
        <v>3.0470833333333336</v>
      </c>
      <c r="U77" s="22">
        <v>7.5</v>
      </c>
      <c r="V77" s="22"/>
      <c r="W77" s="22">
        <f t="shared" ref="W77:W108" si="16">(U77*J77)+V77</f>
        <v>122.49348958333334</v>
      </c>
      <c r="X77" s="33">
        <f t="shared" ref="X77:X108" si="17">SUM(W77*G77)</f>
        <v>122.49348958333334</v>
      </c>
      <c r="Z77" s="23"/>
      <c r="AA77" s="23"/>
      <c r="AB77" s="23"/>
      <c r="AC77" s="23"/>
    </row>
    <row r="78" spans="1:29" ht="25.15" customHeight="1">
      <c r="A78" s="10">
        <v>66</v>
      </c>
      <c r="B78" s="36" t="s">
        <v>51</v>
      </c>
      <c r="C78" s="37" t="s">
        <v>52</v>
      </c>
      <c r="D78" s="19">
        <v>4203</v>
      </c>
      <c r="E78" s="19" t="s">
        <v>62</v>
      </c>
      <c r="F78" s="19" t="s">
        <v>58</v>
      </c>
      <c r="G78" s="10">
        <v>1</v>
      </c>
      <c r="H78" s="10" t="s">
        <v>55</v>
      </c>
      <c r="I78" s="10" t="s">
        <v>56</v>
      </c>
      <c r="J78" s="20">
        <f t="shared" si="12"/>
        <v>30.199652777777779</v>
      </c>
      <c r="K78" s="11">
        <v>61.25</v>
      </c>
      <c r="L78" s="10">
        <v>71</v>
      </c>
      <c r="M78" s="10">
        <v>3.5</v>
      </c>
      <c r="N78" s="10">
        <v>54</v>
      </c>
      <c r="O78" s="10">
        <v>1</v>
      </c>
      <c r="P78" s="21">
        <v>106.5</v>
      </c>
      <c r="Q78" s="10">
        <v>2</v>
      </c>
      <c r="R78" s="10">
        <f t="shared" si="13"/>
        <v>2</v>
      </c>
      <c r="S78" s="20">
        <f t="shared" si="14"/>
        <v>6.0941666666666672</v>
      </c>
      <c r="T78" s="20">
        <f t="shared" si="15"/>
        <v>6.0941666666666672</v>
      </c>
      <c r="U78" s="22">
        <v>7.5</v>
      </c>
      <c r="V78" s="22"/>
      <c r="W78" s="22">
        <f t="shared" si="16"/>
        <v>226.49739583333334</v>
      </c>
      <c r="X78" s="33">
        <f t="shared" si="17"/>
        <v>226.49739583333334</v>
      </c>
      <c r="Z78" s="23"/>
      <c r="AA78" s="23"/>
      <c r="AB78" s="23"/>
      <c r="AC78" s="23"/>
    </row>
    <row r="79" spans="1:29" ht="25.15" customHeight="1">
      <c r="A79" s="10">
        <v>67</v>
      </c>
      <c r="B79" s="36" t="s">
        <v>51</v>
      </c>
      <c r="C79" s="37" t="s">
        <v>52</v>
      </c>
      <c r="D79" s="19">
        <v>4203</v>
      </c>
      <c r="E79" s="19" t="s">
        <v>63</v>
      </c>
      <c r="F79" s="19" t="s">
        <v>58</v>
      </c>
      <c r="G79" s="10">
        <v>1</v>
      </c>
      <c r="H79" s="10" t="s">
        <v>55</v>
      </c>
      <c r="I79" s="10" t="s">
        <v>59</v>
      </c>
      <c r="J79" s="20">
        <f t="shared" si="12"/>
        <v>27.980902777777779</v>
      </c>
      <c r="K79" s="11">
        <v>56.75</v>
      </c>
      <c r="L79" s="10">
        <v>71</v>
      </c>
      <c r="M79" s="10">
        <v>3.5</v>
      </c>
      <c r="N79" s="10">
        <v>54</v>
      </c>
      <c r="O79" s="10">
        <v>1</v>
      </c>
      <c r="P79" s="21">
        <v>106.5</v>
      </c>
      <c r="Q79" s="10">
        <v>2</v>
      </c>
      <c r="R79" s="10">
        <f t="shared" si="13"/>
        <v>2</v>
      </c>
      <c r="S79" s="20">
        <f t="shared" si="14"/>
        <v>6.0941666666666672</v>
      </c>
      <c r="T79" s="20">
        <f t="shared" si="15"/>
        <v>6.0941666666666672</v>
      </c>
      <c r="U79" s="22">
        <v>7.5</v>
      </c>
      <c r="V79" s="22"/>
      <c r="W79" s="22">
        <f t="shared" si="16"/>
        <v>209.85677083333334</v>
      </c>
      <c r="X79" s="33">
        <f t="shared" si="17"/>
        <v>209.85677083333334</v>
      </c>
      <c r="Z79" s="23"/>
      <c r="AA79" s="23"/>
      <c r="AB79" s="23"/>
      <c r="AC79" s="23"/>
    </row>
    <row r="80" spans="1:29" ht="25.15" customHeight="1">
      <c r="A80" s="10">
        <v>68</v>
      </c>
      <c r="B80" s="36" t="s">
        <v>51</v>
      </c>
      <c r="C80" s="37" t="s">
        <v>52</v>
      </c>
      <c r="D80" s="19">
        <v>4203</v>
      </c>
      <c r="E80" s="19" t="s">
        <v>53</v>
      </c>
      <c r="F80" s="19" t="s">
        <v>58</v>
      </c>
      <c r="G80" s="10">
        <v>1</v>
      </c>
      <c r="H80" s="10" t="s">
        <v>55</v>
      </c>
      <c r="I80" s="10" t="s">
        <v>56</v>
      </c>
      <c r="J80" s="20">
        <f t="shared" si="12"/>
        <v>15.901041666666666</v>
      </c>
      <c r="K80" s="11">
        <v>32.25</v>
      </c>
      <c r="L80" s="10">
        <v>71</v>
      </c>
      <c r="M80" s="10">
        <v>3.5</v>
      </c>
      <c r="N80" s="10">
        <v>54</v>
      </c>
      <c r="O80" s="10">
        <v>1</v>
      </c>
      <c r="P80" s="21">
        <v>106.5</v>
      </c>
      <c r="Q80" s="10">
        <v>1</v>
      </c>
      <c r="R80" s="10">
        <f t="shared" si="13"/>
        <v>1</v>
      </c>
      <c r="S80" s="20">
        <f t="shared" si="14"/>
        <v>3.0470833333333336</v>
      </c>
      <c r="T80" s="20">
        <f t="shared" si="15"/>
        <v>3.0470833333333336</v>
      </c>
      <c r="U80" s="22">
        <v>7.5</v>
      </c>
      <c r="V80" s="22"/>
      <c r="W80" s="22">
        <f t="shared" si="16"/>
        <v>119.2578125</v>
      </c>
      <c r="X80" s="33">
        <f t="shared" si="17"/>
        <v>119.2578125</v>
      </c>
      <c r="Z80" s="23"/>
      <c r="AA80" s="23"/>
      <c r="AB80" s="23"/>
      <c r="AC80" s="23"/>
    </row>
    <row r="81" spans="1:29" ht="25.15" customHeight="1">
      <c r="A81" s="10">
        <v>69</v>
      </c>
      <c r="B81" s="36" t="s">
        <v>51</v>
      </c>
      <c r="C81" s="37" t="s">
        <v>52</v>
      </c>
      <c r="D81" s="19">
        <v>4203</v>
      </c>
      <c r="E81" s="19" t="s">
        <v>57</v>
      </c>
      <c r="F81" s="19" t="s">
        <v>58</v>
      </c>
      <c r="G81" s="10">
        <v>1</v>
      </c>
      <c r="H81" s="10" t="s">
        <v>55</v>
      </c>
      <c r="I81" s="10" t="s">
        <v>59</v>
      </c>
      <c r="J81" s="20">
        <f t="shared" si="12"/>
        <v>29.953125</v>
      </c>
      <c r="K81" s="11">
        <v>60.75</v>
      </c>
      <c r="L81" s="10">
        <v>71</v>
      </c>
      <c r="M81" s="10">
        <v>3.5</v>
      </c>
      <c r="N81" s="10">
        <v>54</v>
      </c>
      <c r="O81" s="10">
        <v>1</v>
      </c>
      <c r="P81" s="21">
        <v>106.5</v>
      </c>
      <c r="Q81" s="10">
        <v>2</v>
      </c>
      <c r="R81" s="10">
        <f t="shared" si="13"/>
        <v>2</v>
      </c>
      <c r="S81" s="20">
        <f t="shared" si="14"/>
        <v>6.0941666666666672</v>
      </c>
      <c r="T81" s="20">
        <f t="shared" si="15"/>
        <v>6.0941666666666672</v>
      </c>
      <c r="U81" s="22">
        <v>7.5</v>
      </c>
      <c r="V81" s="22"/>
      <c r="W81" s="22">
        <f t="shared" si="16"/>
        <v>224.6484375</v>
      </c>
      <c r="X81" s="33">
        <f t="shared" si="17"/>
        <v>224.6484375</v>
      </c>
      <c r="Z81" s="23"/>
      <c r="AA81" s="23"/>
      <c r="AB81" s="23"/>
      <c r="AC81" s="23"/>
    </row>
    <row r="82" spans="1:29" ht="25.15" customHeight="1">
      <c r="A82" s="10">
        <v>70</v>
      </c>
      <c r="B82" s="36" t="s">
        <v>51</v>
      </c>
      <c r="C82" s="37" t="s">
        <v>52</v>
      </c>
      <c r="D82" s="19">
        <v>4203</v>
      </c>
      <c r="E82" s="19" t="s">
        <v>61</v>
      </c>
      <c r="F82" s="19" t="s">
        <v>58</v>
      </c>
      <c r="G82" s="10">
        <v>1</v>
      </c>
      <c r="H82" s="10" t="s">
        <v>55</v>
      </c>
      <c r="I82" s="10" t="s">
        <v>56</v>
      </c>
      <c r="J82" s="20">
        <f t="shared" si="12"/>
        <v>30.138020833333332</v>
      </c>
      <c r="K82" s="11">
        <v>61.125</v>
      </c>
      <c r="L82" s="10">
        <v>71</v>
      </c>
      <c r="M82" s="10">
        <v>3.5</v>
      </c>
      <c r="N82" s="10">
        <v>54</v>
      </c>
      <c r="O82" s="10">
        <v>1</v>
      </c>
      <c r="P82" s="21">
        <v>106.5</v>
      </c>
      <c r="Q82" s="10">
        <v>2</v>
      </c>
      <c r="R82" s="10">
        <f t="shared" si="13"/>
        <v>2</v>
      </c>
      <c r="S82" s="20">
        <f t="shared" si="14"/>
        <v>6.0941666666666672</v>
      </c>
      <c r="T82" s="20">
        <f t="shared" si="15"/>
        <v>6.0941666666666672</v>
      </c>
      <c r="U82" s="22">
        <v>7.5</v>
      </c>
      <c r="V82" s="22"/>
      <c r="W82" s="22">
        <f t="shared" si="16"/>
        <v>226.03515625</v>
      </c>
      <c r="X82" s="33">
        <f t="shared" si="17"/>
        <v>226.03515625</v>
      </c>
      <c r="Z82" s="23"/>
      <c r="AA82" s="23"/>
      <c r="AB82" s="23"/>
      <c r="AC82" s="23"/>
    </row>
    <row r="83" spans="1:29" ht="25.15" customHeight="1">
      <c r="A83" s="10">
        <v>71</v>
      </c>
      <c r="B83" s="36" t="s">
        <v>51</v>
      </c>
      <c r="C83" s="37" t="s">
        <v>52</v>
      </c>
      <c r="D83" s="19" t="s">
        <v>74</v>
      </c>
      <c r="E83" s="19" t="s">
        <v>75</v>
      </c>
      <c r="F83" s="19" t="s">
        <v>58</v>
      </c>
      <c r="G83" s="10">
        <v>1</v>
      </c>
      <c r="H83" s="10" t="s">
        <v>55</v>
      </c>
      <c r="I83" s="10" t="s">
        <v>59</v>
      </c>
      <c r="J83" s="20">
        <f t="shared" si="12"/>
        <v>16.394097222222221</v>
      </c>
      <c r="K83" s="11">
        <v>33.25</v>
      </c>
      <c r="L83" s="10">
        <v>71</v>
      </c>
      <c r="M83" s="10">
        <v>3.5</v>
      </c>
      <c r="N83" s="10">
        <v>54</v>
      </c>
      <c r="O83" s="10">
        <v>1</v>
      </c>
      <c r="P83" s="21">
        <v>106.5</v>
      </c>
      <c r="Q83" s="10">
        <v>1</v>
      </c>
      <c r="R83" s="10">
        <f t="shared" si="13"/>
        <v>1</v>
      </c>
      <c r="S83" s="20">
        <f t="shared" si="14"/>
        <v>3.0470833333333336</v>
      </c>
      <c r="T83" s="20">
        <f t="shared" si="15"/>
        <v>3.0470833333333336</v>
      </c>
      <c r="U83" s="22">
        <v>7.5</v>
      </c>
      <c r="V83" s="22"/>
      <c r="W83" s="22">
        <f t="shared" si="16"/>
        <v>122.95572916666666</v>
      </c>
      <c r="X83" s="33">
        <f t="shared" si="17"/>
        <v>122.95572916666666</v>
      </c>
      <c r="Z83" s="23"/>
      <c r="AA83" s="23"/>
      <c r="AB83" s="23"/>
      <c r="AC83" s="23"/>
    </row>
    <row r="84" spans="1:29" ht="25.15" customHeight="1">
      <c r="A84" s="10">
        <v>72</v>
      </c>
      <c r="B84" s="36" t="s">
        <v>51</v>
      </c>
      <c r="C84" s="37" t="s">
        <v>52</v>
      </c>
      <c r="D84" s="19" t="s">
        <v>74</v>
      </c>
      <c r="E84" s="19" t="s">
        <v>76</v>
      </c>
      <c r="F84" s="19" t="s">
        <v>58</v>
      </c>
      <c r="G84" s="10">
        <v>1</v>
      </c>
      <c r="H84" s="10" t="s">
        <v>55</v>
      </c>
      <c r="I84" s="10" t="s">
        <v>59</v>
      </c>
      <c r="J84" s="20">
        <f t="shared" si="12"/>
        <v>9.4889322916666661</v>
      </c>
      <c r="K84" s="11">
        <v>33.125</v>
      </c>
      <c r="L84" s="10">
        <v>41.25</v>
      </c>
      <c r="M84" s="10">
        <v>3.5</v>
      </c>
      <c r="N84" s="10">
        <v>54</v>
      </c>
      <c r="O84" s="10">
        <v>1</v>
      </c>
      <c r="P84" s="21">
        <v>63</v>
      </c>
      <c r="Q84" s="10">
        <v>1</v>
      </c>
      <c r="R84" s="10">
        <f t="shared" si="13"/>
        <v>1</v>
      </c>
      <c r="S84" s="20">
        <f t="shared" si="14"/>
        <v>1.8025</v>
      </c>
      <c r="T84" s="20">
        <f t="shared" si="15"/>
        <v>1.8025</v>
      </c>
      <c r="U84" s="22">
        <v>7.5</v>
      </c>
      <c r="V84" s="22"/>
      <c r="W84" s="22">
        <f t="shared" si="16"/>
        <v>71.1669921875</v>
      </c>
      <c r="X84" s="33">
        <f t="shared" si="17"/>
        <v>71.1669921875</v>
      </c>
      <c r="Z84" s="23"/>
      <c r="AA84" s="23"/>
      <c r="AB84" s="23"/>
      <c r="AC84" s="23"/>
    </row>
    <row r="85" spans="1:29" ht="25.15" customHeight="1">
      <c r="A85" s="10">
        <v>73</v>
      </c>
      <c r="B85" s="36" t="s">
        <v>51</v>
      </c>
      <c r="C85" s="37" t="s">
        <v>52</v>
      </c>
      <c r="D85" s="19" t="s">
        <v>74</v>
      </c>
      <c r="E85" s="19" t="s">
        <v>77</v>
      </c>
      <c r="F85" s="19" t="s">
        <v>58</v>
      </c>
      <c r="G85" s="10">
        <v>1</v>
      </c>
      <c r="H85" s="10" t="s">
        <v>55</v>
      </c>
      <c r="I85" s="10" t="s">
        <v>59</v>
      </c>
      <c r="J85" s="20">
        <f t="shared" si="12"/>
        <v>9.4889322916666661</v>
      </c>
      <c r="K85" s="11">
        <v>33.125</v>
      </c>
      <c r="L85" s="10">
        <v>41.25</v>
      </c>
      <c r="M85" s="10">
        <v>3.5</v>
      </c>
      <c r="N85" s="10">
        <v>54</v>
      </c>
      <c r="O85" s="10">
        <v>1</v>
      </c>
      <c r="P85" s="21">
        <v>63</v>
      </c>
      <c r="Q85" s="10">
        <v>1</v>
      </c>
      <c r="R85" s="10">
        <f t="shared" si="13"/>
        <v>1</v>
      </c>
      <c r="S85" s="20">
        <f t="shared" si="14"/>
        <v>1.8025</v>
      </c>
      <c r="T85" s="20">
        <f t="shared" si="15"/>
        <v>1.8025</v>
      </c>
      <c r="U85" s="22">
        <v>7.5</v>
      </c>
      <c r="V85" s="22"/>
      <c r="W85" s="22">
        <f t="shared" si="16"/>
        <v>71.1669921875</v>
      </c>
      <c r="X85" s="33">
        <f t="shared" si="17"/>
        <v>71.1669921875</v>
      </c>
      <c r="Z85" s="23"/>
      <c r="AA85" s="23"/>
      <c r="AB85" s="23"/>
      <c r="AC85" s="23"/>
    </row>
    <row r="86" spans="1:29" ht="25.15" customHeight="1">
      <c r="A86" s="10">
        <v>74</v>
      </c>
      <c r="B86" s="36" t="s">
        <v>51</v>
      </c>
      <c r="C86" s="37" t="s">
        <v>52</v>
      </c>
      <c r="D86" s="19" t="s">
        <v>74</v>
      </c>
      <c r="E86" s="19" t="s">
        <v>78</v>
      </c>
      <c r="F86" s="19" t="s">
        <v>58</v>
      </c>
      <c r="G86" s="10">
        <v>1</v>
      </c>
      <c r="H86" s="10" t="s">
        <v>55</v>
      </c>
      <c r="I86" s="10" t="s">
        <v>59</v>
      </c>
      <c r="J86" s="20">
        <f t="shared" si="12"/>
        <v>9.4889322916666661</v>
      </c>
      <c r="K86" s="11">
        <v>33.125</v>
      </c>
      <c r="L86" s="10">
        <v>41.25</v>
      </c>
      <c r="M86" s="10">
        <v>3.5</v>
      </c>
      <c r="N86" s="10">
        <v>54</v>
      </c>
      <c r="O86" s="10">
        <v>1</v>
      </c>
      <c r="P86" s="21">
        <v>63</v>
      </c>
      <c r="Q86" s="10">
        <v>1</v>
      </c>
      <c r="R86" s="10">
        <f t="shared" si="13"/>
        <v>1</v>
      </c>
      <c r="S86" s="20">
        <f t="shared" si="14"/>
        <v>1.8025</v>
      </c>
      <c r="T86" s="20">
        <f t="shared" si="15"/>
        <v>1.8025</v>
      </c>
      <c r="U86" s="22">
        <v>7.5</v>
      </c>
      <c r="V86" s="22"/>
      <c r="W86" s="22">
        <f t="shared" si="16"/>
        <v>71.1669921875</v>
      </c>
      <c r="X86" s="33">
        <f t="shared" si="17"/>
        <v>71.1669921875</v>
      </c>
      <c r="Z86" s="23"/>
      <c r="AA86" s="23"/>
      <c r="AB86" s="23"/>
      <c r="AC86" s="23"/>
    </row>
    <row r="87" spans="1:29" ht="25.15" customHeight="1">
      <c r="A87" s="10">
        <v>75</v>
      </c>
      <c r="B87" s="36" t="s">
        <v>51</v>
      </c>
      <c r="C87" s="37" t="s">
        <v>52</v>
      </c>
      <c r="D87" s="19" t="s">
        <v>74</v>
      </c>
      <c r="E87" s="19" t="s">
        <v>79</v>
      </c>
      <c r="F87" s="19" t="s">
        <v>58</v>
      </c>
      <c r="G87" s="10">
        <v>1</v>
      </c>
      <c r="H87" s="10" t="s">
        <v>55</v>
      </c>
      <c r="I87" s="10" t="s">
        <v>56</v>
      </c>
      <c r="J87" s="20">
        <f t="shared" si="12"/>
        <v>16.332465277777779</v>
      </c>
      <c r="K87" s="11">
        <v>33.125</v>
      </c>
      <c r="L87" s="10">
        <v>71</v>
      </c>
      <c r="M87" s="10">
        <v>3.5</v>
      </c>
      <c r="N87" s="10">
        <v>54</v>
      </c>
      <c r="O87" s="10">
        <v>1</v>
      </c>
      <c r="P87" s="21">
        <v>106.5</v>
      </c>
      <c r="Q87" s="10">
        <v>1</v>
      </c>
      <c r="R87" s="10">
        <f t="shared" si="13"/>
        <v>1</v>
      </c>
      <c r="S87" s="20">
        <f t="shared" si="14"/>
        <v>3.0470833333333336</v>
      </c>
      <c r="T87" s="20">
        <f t="shared" si="15"/>
        <v>3.0470833333333336</v>
      </c>
      <c r="U87" s="22">
        <v>7.5</v>
      </c>
      <c r="V87" s="22"/>
      <c r="W87" s="22">
        <f t="shared" si="16"/>
        <v>122.49348958333334</v>
      </c>
      <c r="X87" s="33">
        <f t="shared" si="17"/>
        <v>122.49348958333334</v>
      </c>
      <c r="Z87" s="23"/>
      <c r="AA87" s="23"/>
      <c r="AB87" s="23"/>
      <c r="AC87" s="23"/>
    </row>
    <row r="88" spans="1:29" ht="25.15" customHeight="1">
      <c r="A88" s="10">
        <v>76</v>
      </c>
      <c r="B88" s="36" t="s">
        <v>51</v>
      </c>
      <c r="C88" s="37" t="s">
        <v>52</v>
      </c>
      <c r="D88" s="19">
        <v>4204</v>
      </c>
      <c r="E88" s="19" t="s">
        <v>61</v>
      </c>
      <c r="F88" s="19" t="s">
        <v>58</v>
      </c>
      <c r="G88" s="10">
        <v>1</v>
      </c>
      <c r="H88" s="10" t="s">
        <v>55</v>
      </c>
      <c r="I88" s="10" t="s">
        <v>59</v>
      </c>
      <c r="J88" s="20">
        <f t="shared" si="12"/>
        <v>30.138020833333332</v>
      </c>
      <c r="K88" s="11">
        <v>61.125</v>
      </c>
      <c r="L88" s="10">
        <v>71</v>
      </c>
      <c r="M88" s="10">
        <v>3.5</v>
      </c>
      <c r="N88" s="10">
        <v>54</v>
      </c>
      <c r="O88" s="10">
        <v>1</v>
      </c>
      <c r="P88" s="21">
        <v>106.5</v>
      </c>
      <c r="Q88" s="10">
        <v>2</v>
      </c>
      <c r="R88" s="10">
        <f t="shared" si="13"/>
        <v>2</v>
      </c>
      <c r="S88" s="20">
        <f t="shared" si="14"/>
        <v>6.0941666666666672</v>
      </c>
      <c r="T88" s="20">
        <f t="shared" si="15"/>
        <v>6.0941666666666672</v>
      </c>
      <c r="U88" s="22">
        <v>7.5</v>
      </c>
      <c r="V88" s="22"/>
      <c r="W88" s="22">
        <f t="shared" si="16"/>
        <v>226.03515625</v>
      </c>
      <c r="X88" s="33">
        <f t="shared" si="17"/>
        <v>226.03515625</v>
      </c>
      <c r="Z88" s="23"/>
      <c r="AA88" s="23"/>
      <c r="AB88" s="23"/>
      <c r="AC88" s="23"/>
    </row>
    <row r="89" spans="1:29" ht="25.15" customHeight="1">
      <c r="A89" s="10">
        <v>77</v>
      </c>
      <c r="B89" s="36" t="s">
        <v>51</v>
      </c>
      <c r="C89" s="37" t="s">
        <v>52</v>
      </c>
      <c r="D89" s="19">
        <v>4204</v>
      </c>
      <c r="E89" s="19" t="s">
        <v>53</v>
      </c>
      <c r="F89" s="19" t="s">
        <v>58</v>
      </c>
      <c r="G89" s="10">
        <v>1</v>
      </c>
      <c r="H89" s="10" t="s">
        <v>55</v>
      </c>
      <c r="I89" s="10" t="s">
        <v>56</v>
      </c>
      <c r="J89" s="20">
        <f t="shared" si="12"/>
        <v>16.0859375</v>
      </c>
      <c r="K89" s="11">
        <v>32.625</v>
      </c>
      <c r="L89" s="10">
        <v>71</v>
      </c>
      <c r="M89" s="10">
        <v>3.5</v>
      </c>
      <c r="N89" s="10">
        <v>54</v>
      </c>
      <c r="O89" s="10">
        <v>1</v>
      </c>
      <c r="P89" s="21">
        <v>106.5</v>
      </c>
      <c r="Q89" s="10">
        <v>1</v>
      </c>
      <c r="R89" s="10">
        <f t="shared" si="13"/>
        <v>1</v>
      </c>
      <c r="S89" s="20">
        <f t="shared" si="14"/>
        <v>3.0470833333333336</v>
      </c>
      <c r="T89" s="20">
        <f t="shared" si="15"/>
        <v>3.0470833333333336</v>
      </c>
      <c r="U89" s="22">
        <v>7.5</v>
      </c>
      <c r="V89" s="22"/>
      <c r="W89" s="22">
        <f t="shared" si="16"/>
        <v>120.64453125</v>
      </c>
      <c r="X89" s="33">
        <f t="shared" si="17"/>
        <v>120.64453125</v>
      </c>
      <c r="Z89" s="23"/>
      <c r="AA89" s="23"/>
      <c r="AB89" s="23"/>
      <c r="AC89" s="23"/>
    </row>
    <row r="90" spans="1:29" ht="25.15" customHeight="1">
      <c r="A90" s="10">
        <v>78</v>
      </c>
      <c r="B90" s="36" t="s">
        <v>51</v>
      </c>
      <c r="C90" s="37" t="s">
        <v>52</v>
      </c>
      <c r="D90" s="19">
        <v>4204</v>
      </c>
      <c r="E90" s="19" t="s">
        <v>57</v>
      </c>
      <c r="F90" s="19" t="s">
        <v>58</v>
      </c>
      <c r="G90" s="10">
        <v>1</v>
      </c>
      <c r="H90" s="10" t="s">
        <v>55</v>
      </c>
      <c r="I90" s="10" t="s">
        <v>59</v>
      </c>
      <c r="J90" s="20">
        <f t="shared" si="12"/>
        <v>29.891493055555557</v>
      </c>
      <c r="K90" s="11">
        <v>60.625</v>
      </c>
      <c r="L90" s="10">
        <v>71</v>
      </c>
      <c r="M90" s="10">
        <v>3.5</v>
      </c>
      <c r="N90" s="10">
        <v>54</v>
      </c>
      <c r="O90" s="10">
        <v>1</v>
      </c>
      <c r="P90" s="21">
        <v>106.5</v>
      </c>
      <c r="Q90" s="10">
        <v>2</v>
      </c>
      <c r="R90" s="10">
        <f t="shared" si="13"/>
        <v>2</v>
      </c>
      <c r="S90" s="20">
        <f t="shared" si="14"/>
        <v>6.0941666666666672</v>
      </c>
      <c r="T90" s="20">
        <f t="shared" si="15"/>
        <v>6.0941666666666672</v>
      </c>
      <c r="U90" s="22">
        <v>7.5</v>
      </c>
      <c r="V90" s="22"/>
      <c r="W90" s="22">
        <f t="shared" si="16"/>
        <v>224.18619791666669</v>
      </c>
      <c r="X90" s="33">
        <f t="shared" si="17"/>
        <v>224.18619791666669</v>
      </c>
      <c r="Z90" s="23"/>
      <c r="AA90" s="23"/>
      <c r="AB90" s="23"/>
      <c r="AC90" s="23"/>
    </row>
    <row r="91" spans="1:29" ht="25.15" customHeight="1">
      <c r="A91" s="10">
        <v>79</v>
      </c>
      <c r="B91" s="36" t="s">
        <v>51</v>
      </c>
      <c r="C91" s="37" t="s">
        <v>52</v>
      </c>
      <c r="D91" s="19">
        <v>4204</v>
      </c>
      <c r="E91" s="19" t="s">
        <v>62</v>
      </c>
      <c r="F91" s="19" t="s">
        <v>58</v>
      </c>
      <c r="G91" s="10">
        <v>1</v>
      </c>
      <c r="H91" s="10" t="s">
        <v>55</v>
      </c>
      <c r="I91" s="10" t="s">
        <v>56</v>
      </c>
      <c r="J91" s="20">
        <f t="shared" si="12"/>
        <v>15.962673611111111</v>
      </c>
      <c r="K91" s="11">
        <v>32.375</v>
      </c>
      <c r="L91" s="10">
        <v>71</v>
      </c>
      <c r="M91" s="10">
        <v>3.5</v>
      </c>
      <c r="N91" s="10">
        <v>54</v>
      </c>
      <c r="O91" s="10">
        <v>1</v>
      </c>
      <c r="P91" s="21">
        <v>106.5</v>
      </c>
      <c r="Q91" s="10">
        <v>1</v>
      </c>
      <c r="R91" s="10">
        <f t="shared" si="13"/>
        <v>1</v>
      </c>
      <c r="S91" s="20">
        <f t="shared" si="14"/>
        <v>3.0470833333333336</v>
      </c>
      <c r="T91" s="20">
        <f t="shared" si="15"/>
        <v>3.0470833333333336</v>
      </c>
      <c r="U91" s="22">
        <v>7.5</v>
      </c>
      <c r="V91" s="22"/>
      <c r="W91" s="22">
        <f t="shared" si="16"/>
        <v>119.72005208333333</v>
      </c>
      <c r="X91" s="33">
        <f t="shared" si="17"/>
        <v>119.72005208333333</v>
      </c>
      <c r="Z91" s="23"/>
      <c r="AA91" s="23"/>
      <c r="AB91" s="23"/>
      <c r="AC91" s="23"/>
    </row>
    <row r="92" spans="1:29" ht="25.15" customHeight="1">
      <c r="A92" s="10">
        <v>80</v>
      </c>
      <c r="B92" s="36" t="s">
        <v>51</v>
      </c>
      <c r="C92" s="37" t="s">
        <v>52</v>
      </c>
      <c r="D92" s="19">
        <v>4204</v>
      </c>
      <c r="E92" s="19" t="s">
        <v>63</v>
      </c>
      <c r="F92" s="19" t="s">
        <v>58</v>
      </c>
      <c r="G92" s="10">
        <v>1</v>
      </c>
      <c r="H92" s="10" t="s">
        <v>55</v>
      </c>
      <c r="I92" s="10" t="s">
        <v>59</v>
      </c>
      <c r="J92" s="20">
        <f t="shared" si="12"/>
        <v>29.768229166666668</v>
      </c>
      <c r="K92" s="11">
        <v>60.375</v>
      </c>
      <c r="L92" s="10">
        <v>71</v>
      </c>
      <c r="M92" s="10">
        <v>3.5</v>
      </c>
      <c r="N92" s="10">
        <v>54</v>
      </c>
      <c r="O92" s="10">
        <v>1</v>
      </c>
      <c r="P92" s="21">
        <v>106.5</v>
      </c>
      <c r="Q92" s="10">
        <v>2</v>
      </c>
      <c r="R92" s="10">
        <f t="shared" si="13"/>
        <v>2</v>
      </c>
      <c r="S92" s="20">
        <f t="shared" si="14"/>
        <v>6.0941666666666672</v>
      </c>
      <c r="T92" s="20">
        <f t="shared" si="15"/>
        <v>6.0941666666666672</v>
      </c>
      <c r="U92" s="22">
        <v>7.5</v>
      </c>
      <c r="V92" s="22"/>
      <c r="W92" s="22">
        <f t="shared" si="16"/>
        <v>223.26171875</v>
      </c>
      <c r="X92" s="33">
        <f t="shared" si="17"/>
        <v>223.26171875</v>
      </c>
      <c r="Z92" s="23"/>
      <c r="AA92" s="23"/>
      <c r="AB92" s="23"/>
      <c r="AC92" s="23"/>
    </row>
    <row r="93" spans="1:29" ht="25.15" customHeight="1">
      <c r="A93" s="10">
        <v>81</v>
      </c>
      <c r="B93" s="36" t="s">
        <v>51</v>
      </c>
      <c r="C93" s="37" t="s">
        <v>52</v>
      </c>
      <c r="D93" s="19">
        <v>4205</v>
      </c>
      <c r="E93" s="19" t="s">
        <v>61</v>
      </c>
      <c r="F93" s="19" t="s">
        <v>58</v>
      </c>
      <c r="G93" s="10">
        <v>1</v>
      </c>
      <c r="H93" s="10" t="s">
        <v>55</v>
      </c>
      <c r="I93" s="10" t="s">
        <v>56</v>
      </c>
      <c r="J93" s="20">
        <f t="shared" si="12"/>
        <v>30.138020833333332</v>
      </c>
      <c r="K93" s="11">
        <v>61.125</v>
      </c>
      <c r="L93" s="10">
        <v>71</v>
      </c>
      <c r="M93" s="10">
        <v>3.5</v>
      </c>
      <c r="N93" s="10">
        <v>54</v>
      </c>
      <c r="O93" s="10">
        <v>1</v>
      </c>
      <c r="P93" s="21">
        <v>106.5</v>
      </c>
      <c r="Q93" s="10">
        <v>2</v>
      </c>
      <c r="R93" s="10">
        <f t="shared" si="13"/>
        <v>2</v>
      </c>
      <c r="S93" s="20">
        <f t="shared" si="14"/>
        <v>6.0941666666666672</v>
      </c>
      <c r="T93" s="20">
        <f t="shared" si="15"/>
        <v>6.0941666666666672</v>
      </c>
      <c r="U93" s="22">
        <v>7.5</v>
      </c>
      <c r="V93" s="22"/>
      <c r="W93" s="22">
        <f t="shared" si="16"/>
        <v>226.03515625</v>
      </c>
      <c r="X93" s="33">
        <f t="shared" si="17"/>
        <v>226.03515625</v>
      </c>
      <c r="Z93" s="23"/>
      <c r="AA93" s="23"/>
      <c r="AB93" s="23"/>
      <c r="AC93" s="23"/>
    </row>
    <row r="94" spans="1:29" ht="25.15" customHeight="1">
      <c r="A94" s="10">
        <v>82</v>
      </c>
      <c r="B94" s="36" t="s">
        <v>51</v>
      </c>
      <c r="C94" s="37" t="s">
        <v>52</v>
      </c>
      <c r="D94" s="19">
        <v>4205</v>
      </c>
      <c r="E94" s="19" t="s">
        <v>62</v>
      </c>
      <c r="F94" s="19" t="s">
        <v>58</v>
      </c>
      <c r="G94" s="10">
        <v>1</v>
      </c>
      <c r="H94" s="10" t="s">
        <v>55</v>
      </c>
      <c r="I94" s="10" t="s">
        <v>59</v>
      </c>
      <c r="J94" s="20">
        <f t="shared" si="12"/>
        <v>16.270833333333332</v>
      </c>
      <c r="K94" s="11">
        <v>33</v>
      </c>
      <c r="L94" s="10">
        <v>71</v>
      </c>
      <c r="M94" s="10">
        <v>3.5</v>
      </c>
      <c r="N94" s="10">
        <v>54</v>
      </c>
      <c r="O94" s="10">
        <v>1</v>
      </c>
      <c r="P94" s="21">
        <v>106.5</v>
      </c>
      <c r="Q94" s="10">
        <v>1</v>
      </c>
      <c r="R94" s="10">
        <f t="shared" si="13"/>
        <v>1</v>
      </c>
      <c r="S94" s="20">
        <f t="shared" si="14"/>
        <v>3.0470833333333336</v>
      </c>
      <c r="T94" s="20">
        <f t="shared" si="15"/>
        <v>3.0470833333333336</v>
      </c>
      <c r="U94" s="22">
        <v>7.5</v>
      </c>
      <c r="V94" s="22"/>
      <c r="W94" s="22">
        <f t="shared" si="16"/>
        <v>122.03124999999999</v>
      </c>
      <c r="X94" s="33">
        <f t="shared" si="17"/>
        <v>122.03124999999999</v>
      </c>
      <c r="Z94" s="23"/>
      <c r="AA94" s="23"/>
      <c r="AB94" s="23"/>
      <c r="AC94" s="23"/>
    </row>
    <row r="95" spans="1:29" ht="25.15" customHeight="1">
      <c r="A95" s="10">
        <v>83</v>
      </c>
      <c r="B95" s="36" t="s">
        <v>51</v>
      </c>
      <c r="C95" s="37" t="s">
        <v>52</v>
      </c>
      <c r="D95" s="19">
        <v>4205</v>
      </c>
      <c r="E95" s="19" t="s">
        <v>63</v>
      </c>
      <c r="F95" s="19" t="s">
        <v>58</v>
      </c>
      <c r="G95" s="10">
        <v>1</v>
      </c>
      <c r="H95" s="10" t="s">
        <v>55</v>
      </c>
      <c r="I95" s="10" t="s">
        <v>56</v>
      </c>
      <c r="J95" s="20">
        <f t="shared" si="12"/>
        <v>31.802083333333332</v>
      </c>
      <c r="K95" s="11">
        <v>64.5</v>
      </c>
      <c r="L95" s="10">
        <v>71</v>
      </c>
      <c r="M95" s="10">
        <v>3.5</v>
      </c>
      <c r="N95" s="10">
        <v>54</v>
      </c>
      <c r="O95" s="10">
        <v>1</v>
      </c>
      <c r="P95" s="21">
        <v>106.5</v>
      </c>
      <c r="Q95" s="10">
        <v>2</v>
      </c>
      <c r="R95" s="10">
        <f t="shared" si="13"/>
        <v>2</v>
      </c>
      <c r="S95" s="20">
        <f t="shared" si="14"/>
        <v>6.0941666666666672</v>
      </c>
      <c r="T95" s="20">
        <f t="shared" si="15"/>
        <v>6.0941666666666672</v>
      </c>
      <c r="U95" s="22">
        <v>7.5</v>
      </c>
      <c r="V95" s="22"/>
      <c r="W95" s="22">
        <f t="shared" si="16"/>
        <v>238.515625</v>
      </c>
      <c r="X95" s="33">
        <f t="shared" si="17"/>
        <v>238.515625</v>
      </c>
      <c r="Z95" s="23"/>
      <c r="AA95" s="23"/>
      <c r="AB95" s="23"/>
      <c r="AC95" s="23"/>
    </row>
    <row r="96" spans="1:29" ht="25.15" customHeight="1">
      <c r="A96" s="10">
        <v>84</v>
      </c>
      <c r="B96" s="36" t="s">
        <v>51</v>
      </c>
      <c r="C96" s="37" t="s">
        <v>52</v>
      </c>
      <c r="D96" s="19">
        <v>4205</v>
      </c>
      <c r="E96" s="19" t="s">
        <v>64</v>
      </c>
      <c r="F96" s="19" t="s">
        <v>58</v>
      </c>
      <c r="G96" s="10">
        <v>1</v>
      </c>
      <c r="H96" s="10" t="s">
        <v>55</v>
      </c>
      <c r="I96" s="10" t="s">
        <v>59</v>
      </c>
      <c r="J96" s="20">
        <f t="shared" si="12"/>
        <v>31.802083333333332</v>
      </c>
      <c r="K96" s="11">
        <v>64.5</v>
      </c>
      <c r="L96" s="10">
        <v>71</v>
      </c>
      <c r="M96" s="10">
        <v>3.5</v>
      </c>
      <c r="N96" s="10">
        <v>54</v>
      </c>
      <c r="O96" s="10">
        <v>1</v>
      </c>
      <c r="P96" s="21">
        <v>106.5</v>
      </c>
      <c r="Q96" s="10">
        <v>2</v>
      </c>
      <c r="R96" s="10">
        <f t="shared" si="13"/>
        <v>2</v>
      </c>
      <c r="S96" s="20">
        <f t="shared" si="14"/>
        <v>6.0941666666666672</v>
      </c>
      <c r="T96" s="20">
        <f t="shared" si="15"/>
        <v>6.0941666666666672</v>
      </c>
      <c r="U96" s="22">
        <v>7.5</v>
      </c>
      <c r="V96" s="22"/>
      <c r="W96" s="22">
        <f t="shared" si="16"/>
        <v>238.515625</v>
      </c>
      <c r="X96" s="33">
        <f t="shared" si="17"/>
        <v>238.515625</v>
      </c>
      <c r="Z96" s="23"/>
      <c r="AA96" s="23"/>
      <c r="AB96" s="23"/>
      <c r="AC96" s="23"/>
    </row>
    <row r="97" spans="1:29" ht="25.15" customHeight="1">
      <c r="A97" s="10">
        <v>85</v>
      </c>
      <c r="B97" s="36" t="s">
        <v>51</v>
      </c>
      <c r="C97" s="37" t="s">
        <v>52</v>
      </c>
      <c r="D97" s="19">
        <v>4205</v>
      </c>
      <c r="E97" s="19" t="s">
        <v>65</v>
      </c>
      <c r="F97" s="19" t="s">
        <v>54</v>
      </c>
      <c r="G97" s="10">
        <v>1</v>
      </c>
      <c r="H97" s="10" t="s">
        <v>55</v>
      </c>
      <c r="I97" s="10" t="s">
        <v>59</v>
      </c>
      <c r="J97" s="20">
        <f t="shared" si="12"/>
        <v>13.5</v>
      </c>
      <c r="K97" s="11">
        <v>27</v>
      </c>
      <c r="L97" s="10">
        <v>72</v>
      </c>
      <c r="M97" s="10">
        <v>3.5</v>
      </c>
      <c r="N97" s="10">
        <v>54</v>
      </c>
      <c r="O97" s="10">
        <v>1</v>
      </c>
      <c r="P97" s="21">
        <v>108</v>
      </c>
      <c r="Q97" s="10">
        <v>1</v>
      </c>
      <c r="R97" s="10">
        <f t="shared" si="13"/>
        <v>1</v>
      </c>
      <c r="S97" s="20">
        <f t="shared" si="14"/>
        <v>3.09</v>
      </c>
      <c r="T97" s="20">
        <f t="shared" si="15"/>
        <v>3.09</v>
      </c>
      <c r="U97" s="22">
        <v>7.5</v>
      </c>
      <c r="V97" s="22"/>
      <c r="W97" s="22">
        <f t="shared" si="16"/>
        <v>101.25</v>
      </c>
      <c r="X97" s="33">
        <f t="shared" si="17"/>
        <v>101.25</v>
      </c>
      <c r="Z97" s="23"/>
      <c r="AA97" s="23"/>
      <c r="AB97" s="23"/>
      <c r="AC97" s="23"/>
    </row>
    <row r="98" spans="1:29" ht="25.15" customHeight="1">
      <c r="A98" s="10">
        <v>86</v>
      </c>
      <c r="B98" s="36" t="s">
        <v>51</v>
      </c>
      <c r="C98" s="37" t="s">
        <v>52</v>
      </c>
      <c r="D98" s="19">
        <v>4205</v>
      </c>
      <c r="E98" s="19" t="s">
        <v>69</v>
      </c>
      <c r="F98" s="19" t="s">
        <v>58</v>
      </c>
      <c r="G98" s="10">
        <v>1</v>
      </c>
      <c r="H98" s="10" t="s">
        <v>55</v>
      </c>
      <c r="I98" s="10" t="s">
        <v>56</v>
      </c>
      <c r="J98" s="20">
        <f t="shared" si="12"/>
        <v>30.138020833333332</v>
      </c>
      <c r="K98" s="11">
        <v>61.125</v>
      </c>
      <c r="L98" s="10">
        <v>71</v>
      </c>
      <c r="M98" s="10">
        <v>3.5</v>
      </c>
      <c r="N98" s="10">
        <v>54</v>
      </c>
      <c r="O98" s="10">
        <v>1</v>
      </c>
      <c r="P98" s="21">
        <v>106.5</v>
      </c>
      <c r="Q98" s="10">
        <v>2</v>
      </c>
      <c r="R98" s="10">
        <f t="shared" si="13"/>
        <v>2</v>
      </c>
      <c r="S98" s="20">
        <f t="shared" si="14"/>
        <v>6.0941666666666672</v>
      </c>
      <c r="T98" s="20">
        <f t="shared" si="15"/>
        <v>6.0941666666666672</v>
      </c>
      <c r="U98" s="22">
        <v>7.5</v>
      </c>
      <c r="V98" s="22"/>
      <c r="W98" s="22">
        <f t="shared" si="16"/>
        <v>226.03515625</v>
      </c>
      <c r="X98" s="33">
        <f t="shared" si="17"/>
        <v>226.03515625</v>
      </c>
      <c r="Z98" s="23"/>
      <c r="AA98" s="23"/>
      <c r="AB98" s="23"/>
      <c r="AC98" s="23"/>
    </row>
    <row r="99" spans="1:29" ht="25.15" customHeight="1">
      <c r="A99" s="10">
        <v>87</v>
      </c>
      <c r="B99" s="36" t="s">
        <v>51</v>
      </c>
      <c r="C99" s="37" t="s">
        <v>52</v>
      </c>
      <c r="D99" s="19" t="s">
        <v>80</v>
      </c>
      <c r="E99" s="19" t="s">
        <v>71</v>
      </c>
      <c r="F99" s="19" t="s">
        <v>58</v>
      </c>
      <c r="G99" s="10">
        <v>1</v>
      </c>
      <c r="H99" s="10" t="s">
        <v>55</v>
      </c>
      <c r="I99" s="10" t="s">
        <v>59</v>
      </c>
      <c r="J99" s="20">
        <f t="shared" si="12"/>
        <v>16.270833333333332</v>
      </c>
      <c r="K99" s="11">
        <v>33</v>
      </c>
      <c r="L99" s="10">
        <v>71</v>
      </c>
      <c r="M99" s="10">
        <v>3.5</v>
      </c>
      <c r="N99" s="10">
        <v>54</v>
      </c>
      <c r="O99" s="10">
        <v>1</v>
      </c>
      <c r="P99" s="21">
        <v>106.5</v>
      </c>
      <c r="Q99" s="10">
        <v>1</v>
      </c>
      <c r="R99" s="10">
        <f t="shared" si="13"/>
        <v>1</v>
      </c>
      <c r="S99" s="20">
        <f t="shared" si="14"/>
        <v>3.0470833333333336</v>
      </c>
      <c r="T99" s="20">
        <f t="shared" si="15"/>
        <v>3.0470833333333336</v>
      </c>
      <c r="U99" s="22">
        <v>7.5</v>
      </c>
      <c r="V99" s="22"/>
      <c r="W99" s="22">
        <f t="shared" si="16"/>
        <v>122.03124999999999</v>
      </c>
      <c r="X99" s="33">
        <f t="shared" si="17"/>
        <v>122.03124999999999</v>
      </c>
      <c r="Z99" s="23"/>
      <c r="AA99" s="23"/>
      <c r="AB99" s="23"/>
      <c r="AC99" s="23"/>
    </row>
    <row r="100" spans="1:29" ht="25.15" customHeight="1">
      <c r="A100" s="10">
        <v>88</v>
      </c>
      <c r="B100" s="36" t="s">
        <v>51</v>
      </c>
      <c r="C100" s="37" t="s">
        <v>52</v>
      </c>
      <c r="D100" s="19">
        <v>4206</v>
      </c>
      <c r="E100" s="19" t="s">
        <v>81</v>
      </c>
      <c r="F100" s="19" t="s">
        <v>58</v>
      </c>
      <c r="G100" s="10">
        <v>1</v>
      </c>
      <c r="H100" s="10" t="s">
        <v>55</v>
      </c>
      <c r="I100" s="10" t="s">
        <v>56</v>
      </c>
      <c r="J100" s="20">
        <f t="shared" si="12"/>
        <v>16.332465277777779</v>
      </c>
      <c r="K100" s="11">
        <v>33.125</v>
      </c>
      <c r="L100" s="10">
        <v>71</v>
      </c>
      <c r="M100" s="10">
        <v>3.5</v>
      </c>
      <c r="N100" s="10">
        <v>54</v>
      </c>
      <c r="O100" s="10">
        <v>1</v>
      </c>
      <c r="P100" s="21">
        <v>106.5</v>
      </c>
      <c r="Q100" s="10">
        <v>1</v>
      </c>
      <c r="R100" s="10">
        <f t="shared" si="13"/>
        <v>1</v>
      </c>
      <c r="S100" s="20">
        <f t="shared" si="14"/>
        <v>3.0470833333333336</v>
      </c>
      <c r="T100" s="20">
        <f t="shared" si="15"/>
        <v>3.0470833333333336</v>
      </c>
      <c r="U100" s="22">
        <v>7.5</v>
      </c>
      <c r="V100" s="22"/>
      <c r="W100" s="22">
        <f t="shared" si="16"/>
        <v>122.49348958333334</v>
      </c>
      <c r="X100" s="33">
        <f t="shared" si="17"/>
        <v>122.49348958333334</v>
      </c>
      <c r="Z100" s="23"/>
      <c r="AA100" s="23"/>
      <c r="AB100" s="23"/>
      <c r="AC100" s="23"/>
    </row>
    <row r="101" spans="1:29" ht="25.15" customHeight="1">
      <c r="A101" s="10">
        <v>89</v>
      </c>
      <c r="B101" s="36" t="s">
        <v>51</v>
      </c>
      <c r="C101" s="37" t="s">
        <v>52</v>
      </c>
      <c r="D101" s="19">
        <v>4206</v>
      </c>
      <c r="E101" s="19" t="s">
        <v>62</v>
      </c>
      <c r="F101" s="19" t="s">
        <v>58</v>
      </c>
      <c r="G101" s="10">
        <v>1</v>
      </c>
      <c r="H101" s="10" t="s">
        <v>55</v>
      </c>
      <c r="I101" s="10" t="s">
        <v>56</v>
      </c>
      <c r="J101" s="20">
        <f t="shared" si="12"/>
        <v>29.583333333333332</v>
      </c>
      <c r="K101" s="11">
        <v>60</v>
      </c>
      <c r="L101" s="10">
        <v>71</v>
      </c>
      <c r="M101" s="10">
        <v>3.5</v>
      </c>
      <c r="N101" s="10">
        <v>54</v>
      </c>
      <c r="O101" s="10">
        <v>1</v>
      </c>
      <c r="P101" s="21">
        <v>106.5</v>
      </c>
      <c r="Q101" s="10">
        <v>2</v>
      </c>
      <c r="R101" s="10">
        <f t="shared" si="13"/>
        <v>2</v>
      </c>
      <c r="S101" s="20">
        <f t="shared" si="14"/>
        <v>6.0941666666666672</v>
      </c>
      <c r="T101" s="20">
        <f t="shared" si="15"/>
        <v>6.0941666666666672</v>
      </c>
      <c r="U101" s="22">
        <v>7.5</v>
      </c>
      <c r="V101" s="22"/>
      <c r="W101" s="22">
        <f t="shared" si="16"/>
        <v>221.875</v>
      </c>
      <c r="X101" s="33">
        <f t="shared" si="17"/>
        <v>221.875</v>
      </c>
      <c r="Z101" s="23"/>
      <c r="AA101" s="23"/>
      <c r="AB101" s="23"/>
      <c r="AC101" s="23"/>
    </row>
    <row r="102" spans="1:29" ht="25.15" customHeight="1">
      <c r="A102" s="10">
        <v>90</v>
      </c>
      <c r="B102" s="36" t="s">
        <v>51</v>
      </c>
      <c r="C102" s="37" t="s">
        <v>52</v>
      </c>
      <c r="D102" s="19">
        <v>4206</v>
      </c>
      <c r="E102" s="19" t="s">
        <v>63</v>
      </c>
      <c r="F102" s="19" t="s">
        <v>58</v>
      </c>
      <c r="G102" s="10">
        <v>1</v>
      </c>
      <c r="H102" s="10" t="s">
        <v>55</v>
      </c>
      <c r="I102" s="10" t="s">
        <v>56</v>
      </c>
      <c r="J102" s="20">
        <f t="shared" si="12"/>
        <v>28.84375</v>
      </c>
      <c r="K102" s="11">
        <v>58.5</v>
      </c>
      <c r="L102" s="10">
        <v>71</v>
      </c>
      <c r="M102" s="10">
        <v>3.5</v>
      </c>
      <c r="N102" s="10">
        <v>54</v>
      </c>
      <c r="O102" s="10">
        <v>1</v>
      </c>
      <c r="P102" s="21">
        <v>106.5</v>
      </c>
      <c r="Q102" s="10">
        <v>2</v>
      </c>
      <c r="R102" s="10">
        <f t="shared" si="13"/>
        <v>2</v>
      </c>
      <c r="S102" s="20">
        <f t="shared" si="14"/>
        <v>6.0941666666666672</v>
      </c>
      <c r="T102" s="20">
        <f t="shared" si="15"/>
        <v>6.0941666666666672</v>
      </c>
      <c r="U102" s="22">
        <v>7.5</v>
      </c>
      <c r="V102" s="22"/>
      <c r="W102" s="22">
        <f t="shared" si="16"/>
        <v>216.328125</v>
      </c>
      <c r="X102" s="33">
        <f t="shared" si="17"/>
        <v>216.328125</v>
      </c>
      <c r="Z102" s="23"/>
      <c r="AA102" s="23"/>
      <c r="AB102" s="23"/>
      <c r="AC102" s="23"/>
    </row>
    <row r="103" spans="1:29" ht="25.15" customHeight="1">
      <c r="A103" s="10">
        <v>91</v>
      </c>
      <c r="B103" s="36" t="s">
        <v>51</v>
      </c>
      <c r="C103" s="37" t="s">
        <v>52</v>
      </c>
      <c r="D103" s="19">
        <v>4206</v>
      </c>
      <c r="E103" s="19" t="s">
        <v>69</v>
      </c>
      <c r="F103" s="19" t="s">
        <v>58</v>
      </c>
      <c r="G103" s="10">
        <v>1</v>
      </c>
      <c r="H103" s="10" t="s">
        <v>55</v>
      </c>
      <c r="I103" s="10" t="s">
        <v>59</v>
      </c>
      <c r="J103" s="20">
        <f t="shared" si="12"/>
        <v>30.138020833333332</v>
      </c>
      <c r="K103" s="11">
        <v>61.125</v>
      </c>
      <c r="L103" s="10">
        <v>71</v>
      </c>
      <c r="M103" s="10">
        <v>3.5</v>
      </c>
      <c r="N103" s="10">
        <v>54</v>
      </c>
      <c r="O103" s="10">
        <v>1</v>
      </c>
      <c r="P103" s="21">
        <v>106.5</v>
      </c>
      <c r="Q103" s="10">
        <v>2</v>
      </c>
      <c r="R103" s="10">
        <f t="shared" si="13"/>
        <v>2</v>
      </c>
      <c r="S103" s="20">
        <f t="shared" si="14"/>
        <v>6.0941666666666672</v>
      </c>
      <c r="T103" s="20">
        <f t="shared" si="15"/>
        <v>6.0941666666666672</v>
      </c>
      <c r="U103" s="22">
        <v>7.5</v>
      </c>
      <c r="V103" s="22"/>
      <c r="W103" s="22">
        <f t="shared" si="16"/>
        <v>226.03515625</v>
      </c>
      <c r="X103" s="33">
        <f t="shared" si="17"/>
        <v>226.03515625</v>
      </c>
      <c r="Z103" s="23"/>
      <c r="AA103" s="23"/>
      <c r="AB103" s="23"/>
      <c r="AC103" s="23"/>
    </row>
    <row r="104" spans="1:29" ht="25.15" customHeight="1">
      <c r="A104" s="10">
        <v>92</v>
      </c>
      <c r="B104" s="36" t="s">
        <v>51</v>
      </c>
      <c r="C104" s="37" t="s">
        <v>52</v>
      </c>
      <c r="D104" s="19">
        <v>4206</v>
      </c>
      <c r="E104" s="19" t="s">
        <v>61</v>
      </c>
      <c r="F104" s="19" t="s">
        <v>58</v>
      </c>
      <c r="G104" s="10">
        <v>1</v>
      </c>
      <c r="H104" s="10" t="s">
        <v>55</v>
      </c>
      <c r="I104" s="10" t="s">
        <v>56</v>
      </c>
      <c r="J104" s="20">
        <f t="shared" si="12"/>
        <v>30.138020833333332</v>
      </c>
      <c r="K104" s="11">
        <v>61.125</v>
      </c>
      <c r="L104" s="10">
        <v>71</v>
      </c>
      <c r="M104" s="10">
        <v>3.5</v>
      </c>
      <c r="N104" s="10">
        <v>54</v>
      </c>
      <c r="O104" s="10">
        <v>1</v>
      </c>
      <c r="P104" s="21">
        <v>106.5</v>
      </c>
      <c r="Q104" s="10">
        <v>2</v>
      </c>
      <c r="R104" s="10">
        <f t="shared" si="13"/>
        <v>2</v>
      </c>
      <c r="S104" s="20">
        <f t="shared" si="14"/>
        <v>6.0941666666666672</v>
      </c>
      <c r="T104" s="20">
        <f t="shared" si="15"/>
        <v>6.0941666666666672</v>
      </c>
      <c r="U104" s="22">
        <v>7.5</v>
      </c>
      <c r="V104" s="22"/>
      <c r="W104" s="22">
        <f t="shared" si="16"/>
        <v>226.03515625</v>
      </c>
      <c r="X104" s="33">
        <f t="shared" si="17"/>
        <v>226.03515625</v>
      </c>
      <c r="Z104" s="23"/>
      <c r="AA104" s="23"/>
      <c r="AB104" s="23"/>
      <c r="AC104" s="23"/>
    </row>
    <row r="105" spans="1:29" ht="25.15" customHeight="1">
      <c r="A105" s="10">
        <v>93</v>
      </c>
      <c r="B105" s="36" t="s">
        <v>51</v>
      </c>
      <c r="C105" s="37" t="s">
        <v>52</v>
      </c>
      <c r="D105" s="19" t="s">
        <v>82</v>
      </c>
      <c r="E105" s="19" t="s">
        <v>75</v>
      </c>
      <c r="F105" s="19" t="s">
        <v>58</v>
      </c>
      <c r="G105" s="10">
        <v>1</v>
      </c>
      <c r="H105" s="10" t="s">
        <v>55</v>
      </c>
      <c r="I105" s="10" t="s">
        <v>56</v>
      </c>
      <c r="J105" s="20">
        <f t="shared" si="12"/>
        <v>16.332465277777779</v>
      </c>
      <c r="K105" s="11">
        <v>33.125</v>
      </c>
      <c r="L105" s="10">
        <v>71</v>
      </c>
      <c r="M105" s="10">
        <v>3.5</v>
      </c>
      <c r="N105" s="10">
        <v>54</v>
      </c>
      <c r="O105" s="10">
        <v>1</v>
      </c>
      <c r="P105" s="21">
        <v>106.5</v>
      </c>
      <c r="Q105" s="10">
        <v>1</v>
      </c>
      <c r="R105" s="10">
        <f t="shared" si="13"/>
        <v>1</v>
      </c>
      <c r="S105" s="20">
        <f t="shared" si="14"/>
        <v>3.0470833333333336</v>
      </c>
      <c r="T105" s="20">
        <f t="shared" si="15"/>
        <v>3.0470833333333336</v>
      </c>
      <c r="U105" s="22">
        <v>7.5</v>
      </c>
      <c r="V105" s="22"/>
      <c r="W105" s="22">
        <f t="shared" si="16"/>
        <v>122.49348958333334</v>
      </c>
      <c r="X105" s="33">
        <f t="shared" si="17"/>
        <v>122.49348958333334</v>
      </c>
      <c r="Z105" s="23"/>
      <c r="AA105" s="23"/>
      <c r="AB105" s="23"/>
      <c r="AC105" s="23"/>
    </row>
    <row r="106" spans="1:29" ht="25.15" customHeight="1">
      <c r="A106" s="10">
        <v>94</v>
      </c>
      <c r="B106" s="36" t="s">
        <v>51</v>
      </c>
      <c r="C106" s="37" t="s">
        <v>52</v>
      </c>
      <c r="D106" s="19" t="s">
        <v>82</v>
      </c>
      <c r="E106" s="19" t="s">
        <v>76</v>
      </c>
      <c r="F106" s="19" t="s">
        <v>58</v>
      </c>
      <c r="G106" s="10">
        <v>1</v>
      </c>
      <c r="H106" s="10" t="s">
        <v>55</v>
      </c>
      <c r="I106" s="10" t="s">
        <v>59</v>
      </c>
      <c r="J106" s="20">
        <f t="shared" si="12"/>
        <v>16.332465277777779</v>
      </c>
      <c r="K106" s="11">
        <v>33.125</v>
      </c>
      <c r="L106" s="10">
        <v>71</v>
      </c>
      <c r="M106" s="10">
        <v>3.5</v>
      </c>
      <c r="N106" s="10">
        <v>54</v>
      </c>
      <c r="O106" s="10">
        <v>1</v>
      </c>
      <c r="P106" s="21">
        <v>106.5</v>
      </c>
      <c r="Q106" s="10">
        <v>1</v>
      </c>
      <c r="R106" s="10">
        <f t="shared" si="13"/>
        <v>1</v>
      </c>
      <c r="S106" s="20">
        <f t="shared" si="14"/>
        <v>3.0470833333333336</v>
      </c>
      <c r="T106" s="20">
        <f t="shared" si="15"/>
        <v>3.0470833333333336</v>
      </c>
      <c r="U106" s="22">
        <v>7.5</v>
      </c>
      <c r="V106" s="22"/>
      <c r="W106" s="22">
        <f t="shared" si="16"/>
        <v>122.49348958333334</v>
      </c>
      <c r="X106" s="33">
        <f t="shared" si="17"/>
        <v>122.49348958333334</v>
      </c>
      <c r="Z106" s="23"/>
      <c r="AA106" s="23"/>
      <c r="AB106" s="23"/>
      <c r="AC106" s="23"/>
    </row>
    <row r="107" spans="1:29" ht="25.15" customHeight="1">
      <c r="A107" s="10">
        <v>95</v>
      </c>
      <c r="B107" s="36" t="s">
        <v>51</v>
      </c>
      <c r="C107" s="37" t="s">
        <v>52</v>
      </c>
      <c r="D107" s="19">
        <v>4207</v>
      </c>
      <c r="E107" s="19" t="s">
        <v>61</v>
      </c>
      <c r="F107" s="19" t="s">
        <v>58</v>
      </c>
      <c r="G107" s="10">
        <v>1</v>
      </c>
      <c r="H107" s="10" t="s">
        <v>55</v>
      </c>
      <c r="I107" s="10" t="s">
        <v>59</v>
      </c>
      <c r="J107" s="20">
        <f t="shared" si="12"/>
        <v>29.953125</v>
      </c>
      <c r="K107" s="11">
        <v>60.75</v>
      </c>
      <c r="L107" s="10">
        <v>71</v>
      </c>
      <c r="M107" s="10">
        <v>3.5</v>
      </c>
      <c r="N107" s="10">
        <v>54</v>
      </c>
      <c r="O107" s="10">
        <v>1</v>
      </c>
      <c r="P107" s="21">
        <v>106.5</v>
      </c>
      <c r="Q107" s="10">
        <v>2</v>
      </c>
      <c r="R107" s="10">
        <f t="shared" si="13"/>
        <v>2</v>
      </c>
      <c r="S107" s="20">
        <f t="shared" si="14"/>
        <v>6.0941666666666672</v>
      </c>
      <c r="T107" s="20">
        <f t="shared" si="15"/>
        <v>6.0941666666666672</v>
      </c>
      <c r="U107" s="22">
        <v>7.5</v>
      </c>
      <c r="V107" s="22"/>
      <c r="W107" s="22">
        <f t="shared" si="16"/>
        <v>224.6484375</v>
      </c>
      <c r="X107" s="33">
        <f t="shared" si="17"/>
        <v>224.6484375</v>
      </c>
      <c r="Z107" s="23"/>
      <c r="AA107" s="23"/>
      <c r="AB107" s="23"/>
      <c r="AC107" s="23"/>
    </row>
    <row r="108" spans="1:29" ht="25.15" customHeight="1">
      <c r="A108" s="10">
        <v>96</v>
      </c>
      <c r="B108" s="36" t="s">
        <v>51</v>
      </c>
      <c r="C108" s="37" t="s">
        <v>52</v>
      </c>
      <c r="D108" s="19">
        <v>4207</v>
      </c>
      <c r="E108" s="19" t="s">
        <v>62</v>
      </c>
      <c r="F108" s="19" t="s">
        <v>58</v>
      </c>
      <c r="G108" s="10">
        <v>1</v>
      </c>
      <c r="H108" s="10" t="s">
        <v>55</v>
      </c>
      <c r="I108" s="10" t="s">
        <v>59</v>
      </c>
      <c r="J108" s="20">
        <f t="shared" si="12"/>
        <v>16.332465277777779</v>
      </c>
      <c r="K108" s="11">
        <v>33.125</v>
      </c>
      <c r="L108" s="10">
        <v>71</v>
      </c>
      <c r="M108" s="10">
        <v>3.5</v>
      </c>
      <c r="N108" s="10">
        <v>54</v>
      </c>
      <c r="O108" s="10">
        <v>1</v>
      </c>
      <c r="P108" s="21">
        <v>106.5</v>
      </c>
      <c r="Q108" s="10">
        <v>1</v>
      </c>
      <c r="R108" s="10">
        <f t="shared" si="13"/>
        <v>1</v>
      </c>
      <c r="S108" s="20">
        <f t="shared" si="14"/>
        <v>3.0470833333333336</v>
      </c>
      <c r="T108" s="20">
        <f t="shared" si="15"/>
        <v>3.0470833333333336</v>
      </c>
      <c r="U108" s="22">
        <v>7.5</v>
      </c>
      <c r="V108" s="22"/>
      <c r="W108" s="22">
        <f t="shared" si="16"/>
        <v>122.49348958333334</v>
      </c>
      <c r="X108" s="33">
        <f t="shared" si="17"/>
        <v>122.49348958333334</v>
      </c>
      <c r="Z108" s="23"/>
      <c r="AA108" s="23"/>
      <c r="AB108" s="23"/>
      <c r="AC108" s="23"/>
    </row>
    <row r="109" spans="1:29" ht="25.15" customHeight="1">
      <c r="A109" s="10">
        <v>97</v>
      </c>
      <c r="B109" s="36" t="s">
        <v>51</v>
      </c>
      <c r="C109" s="37" t="s">
        <v>52</v>
      </c>
      <c r="D109" s="19">
        <v>4207</v>
      </c>
      <c r="E109" s="19" t="s">
        <v>63</v>
      </c>
      <c r="F109" s="19" t="s">
        <v>58</v>
      </c>
      <c r="G109" s="10">
        <v>1</v>
      </c>
      <c r="H109" s="10" t="s">
        <v>55</v>
      </c>
      <c r="I109" s="10" t="s">
        <v>56</v>
      </c>
      <c r="J109" s="20">
        <f t="shared" ref="J109:J133" si="18">SUM(K109*L109)/144</f>
        <v>31.802083333333332</v>
      </c>
      <c r="K109" s="11">
        <v>64.5</v>
      </c>
      <c r="L109" s="10">
        <v>71</v>
      </c>
      <c r="M109" s="10">
        <v>3.5</v>
      </c>
      <c r="N109" s="10">
        <v>54</v>
      </c>
      <c r="O109" s="10">
        <v>1</v>
      </c>
      <c r="P109" s="21">
        <v>106.5</v>
      </c>
      <c r="Q109" s="10">
        <v>2</v>
      </c>
      <c r="R109" s="10">
        <f t="shared" ref="R109:R133" si="19">SUM(Q109*G109)</f>
        <v>2</v>
      </c>
      <c r="S109" s="20">
        <f t="shared" ref="S109:S133" si="20">SUM((P109*Q109)/36)*1.03</f>
        <v>6.0941666666666672</v>
      </c>
      <c r="T109" s="20">
        <f t="shared" ref="T109:T133" si="21">SUM(S109*G109)</f>
        <v>6.0941666666666672</v>
      </c>
      <c r="U109" s="22">
        <v>7.5</v>
      </c>
      <c r="V109" s="22"/>
      <c r="W109" s="22">
        <f t="shared" ref="W109:W133" si="22">(U109*J109)+V109</f>
        <v>238.515625</v>
      </c>
      <c r="X109" s="33">
        <f t="shared" ref="X109:X133" si="23">SUM(W109*G109)</f>
        <v>238.515625</v>
      </c>
      <c r="Z109" s="23"/>
      <c r="AA109" s="23"/>
      <c r="AB109" s="23"/>
      <c r="AC109" s="23"/>
    </row>
    <row r="110" spans="1:29" ht="25.15" customHeight="1">
      <c r="A110" s="10">
        <v>98</v>
      </c>
      <c r="B110" s="36" t="s">
        <v>51</v>
      </c>
      <c r="C110" s="37" t="s">
        <v>52</v>
      </c>
      <c r="D110" s="19">
        <v>4207</v>
      </c>
      <c r="E110" s="19" t="s">
        <v>64</v>
      </c>
      <c r="F110" s="19" t="s">
        <v>58</v>
      </c>
      <c r="G110" s="10">
        <v>1</v>
      </c>
      <c r="H110" s="10" t="s">
        <v>55</v>
      </c>
      <c r="I110" s="10" t="s">
        <v>59</v>
      </c>
      <c r="J110" s="20">
        <f t="shared" si="18"/>
        <v>31.802083333333332</v>
      </c>
      <c r="K110" s="11">
        <v>64.5</v>
      </c>
      <c r="L110" s="10">
        <v>71</v>
      </c>
      <c r="M110" s="10">
        <v>3.5</v>
      </c>
      <c r="N110" s="10">
        <v>54</v>
      </c>
      <c r="O110" s="10">
        <v>1</v>
      </c>
      <c r="P110" s="21">
        <v>106.5</v>
      </c>
      <c r="Q110" s="10">
        <v>2</v>
      </c>
      <c r="R110" s="10">
        <f t="shared" si="19"/>
        <v>2</v>
      </c>
      <c r="S110" s="20">
        <f t="shared" si="20"/>
        <v>6.0941666666666672</v>
      </c>
      <c r="T110" s="20">
        <f t="shared" si="21"/>
        <v>6.0941666666666672</v>
      </c>
      <c r="U110" s="22">
        <v>7.5</v>
      </c>
      <c r="V110" s="22"/>
      <c r="W110" s="22">
        <f t="shared" si="22"/>
        <v>238.515625</v>
      </c>
      <c r="X110" s="33">
        <f t="shared" si="23"/>
        <v>238.515625</v>
      </c>
      <c r="Z110" s="23"/>
      <c r="AA110" s="23"/>
      <c r="AB110" s="23"/>
      <c r="AC110" s="23"/>
    </row>
    <row r="111" spans="1:29" ht="25.15" customHeight="1">
      <c r="A111" s="10">
        <v>99</v>
      </c>
      <c r="B111" s="36" t="s">
        <v>51</v>
      </c>
      <c r="C111" s="37" t="s">
        <v>52</v>
      </c>
      <c r="D111" s="19">
        <v>4207</v>
      </c>
      <c r="E111" s="19" t="s">
        <v>65</v>
      </c>
      <c r="F111" s="19" t="s">
        <v>54</v>
      </c>
      <c r="G111" s="10">
        <v>1</v>
      </c>
      <c r="H111" s="10" t="s">
        <v>55</v>
      </c>
      <c r="I111" s="10" t="s">
        <v>59</v>
      </c>
      <c r="J111" s="20">
        <f t="shared" si="18"/>
        <v>13.5</v>
      </c>
      <c r="K111" s="11">
        <v>27</v>
      </c>
      <c r="L111" s="10">
        <v>72</v>
      </c>
      <c r="M111" s="10">
        <v>3.5</v>
      </c>
      <c r="N111" s="10">
        <v>54</v>
      </c>
      <c r="O111" s="10">
        <v>1</v>
      </c>
      <c r="P111" s="21">
        <v>108</v>
      </c>
      <c r="Q111" s="10">
        <v>1</v>
      </c>
      <c r="R111" s="10">
        <f t="shared" si="19"/>
        <v>1</v>
      </c>
      <c r="S111" s="20">
        <f t="shared" si="20"/>
        <v>3.09</v>
      </c>
      <c r="T111" s="20">
        <f t="shared" si="21"/>
        <v>3.09</v>
      </c>
      <c r="U111" s="22">
        <v>7.5</v>
      </c>
      <c r="V111" s="22"/>
      <c r="W111" s="22">
        <f t="shared" si="22"/>
        <v>101.25</v>
      </c>
      <c r="X111" s="33">
        <f t="shared" si="23"/>
        <v>101.25</v>
      </c>
      <c r="Z111" s="23"/>
      <c r="AA111" s="23"/>
      <c r="AB111" s="23"/>
      <c r="AC111" s="23"/>
    </row>
    <row r="112" spans="1:29" ht="25.15" customHeight="1">
      <c r="A112" s="10">
        <v>100</v>
      </c>
      <c r="B112" s="36" t="s">
        <v>51</v>
      </c>
      <c r="C112" s="37" t="s">
        <v>52</v>
      </c>
      <c r="D112" s="19">
        <v>4207</v>
      </c>
      <c r="E112" s="19" t="s">
        <v>53</v>
      </c>
      <c r="F112" s="19" t="s">
        <v>58</v>
      </c>
      <c r="G112" s="10">
        <v>1</v>
      </c>
      <c r="H112" s="10" t="s">
        <v>55</v>
      </c>
      <c r="I112" s="10" t="s">
        <v>56</v>
      </c>
      <c r="J112" s="20">
        <f t="shared" si="18"/>
        <v>30.199652777777779</v>
      </c>
      <c r="K112" s="11">
        <v>61.25</v>
      </c>
      <c r="L112" s="10">
        <v>71</v>
      </c>
      <c r="M112" s="10">
        <v>3.5</v>
      </c>
      <c r="N112" s="10">
        <v>54</v>
      </c>
      <c r="O112" s="10">
        <v>1</v>
      </c>
      <c r="P112" s="21">
        <v>106.5</v>
      </c>
      <c r="Q112" s="10">
        <v>2</v>
      </c>
      <c r="R112" s="10">
        <f t="shared" si="19"/>
        <v>2</v>
      </c>
      <c r="S112" s="20">
        <f t="shared" si="20"/>
        <v>6.0941666666666672</v>
      </c>
      <c r="T112" s="20">
        <f t="shared" si="21"/>
        <v>6.0941666666666672</v>
      </c>
      <c r="U112" s="22">
        <v>7.5</v>
      </c>
      <c r="V112" s="22"/>
      <c r="W112" s="22">
        <f t="shared" si="22"/>
        <v>226.49739583333334</v>
      </c>
      <c r="X112" s="33">
        <f t="shared" si="23"/>
        <v>226.49739583333334</v>
      </c>
      <c r="Z112" s="23"/>
      <c r="AA112" s="23"/>
      <c r="AB112" s="23"/>
      <c r="AC112" s="23"/>
    </row>
    <row r="113" spans="1:29" ht="25.15" customHeight="1">
      <c r="A113" s="10">
        <v>101</v>
      </c>
      <c r="B113" s="36" t="s">
        <v>51</v>
      </c>
      <c r="C113" s="37" t="s">
        <v>52</v>
      </c>
      <c r="D113" s="19">
        <v>4208</v>
      </c>
      <c r="E113" s="19" t="s">
        <v>71</v>
      </c>
      <c r="F113" s="19" t="s">
        <v>58</v>
      </c>
      <c r="G113" s="10">
        <v>1</v>
      </c>
      <c r="H113" s="10" t="s">
        <v>55</v>
      </c>
      <c r="I113" s="10" t="s">
        <v>59</v>
      </c>
      <c r="J113" s="20">
        <f t="shared" si="18"/>
        <v>16.332465277777779</v>
      </c>
      <c r="K113" s="11">
        <v>33.125</v>
      </c>
      <c r="L113" s="10">
        <v>71</v>
      </c>
      <c r="M113" s="10">
        <v>3.5</v>
      </c>
      <c r="N113" s="10">
        <v>54</v>
      </c>
      <c r="O113" s="10">
        <v>1</v>
      </c>
      <c r="P113" s="21">
        <v>106.5</v>
      </c>
      <c r="Q113" s="10">
        <v>1</v>
      </c>
      <c r="R113" s="10">
        <f t="shared" si="19"/>
        <v>1</v>
      </c>
      <c r="S113" s="20">
        <f t="shared" si="20"/>
        <v>3.0470833333333336</v>
      </c>
      <c r="T113" s="20">
        <f t="shared" si="21"/>
        <v>3.0470833333333336</v>
      </c>
      <c r="U113" s="22">
        <v>7.5</v>
      </c>
      <c r="V113" s="22"/>
      <c r="W113" s="22">
        <f t="shared" si="22"/>
        <v>122.49348958333334</v>
      </c>
      <c r="X113" s="33">
        <f t="shared" si="23"/>
        <v>122.49348958333334</v>
      </c>
      <c r="Z113" s="23"/>
      <c r="AA113" s="23"/>
      <c r="AB113" s="23"/>
      <c r="AC113" s="23"/>
    </row>
    <row r="114" spans="1:29" ht="25.15" customHeight="1">
      <c r="A114" s="10">
        <v>102</v>
      </c>
      <c r="B114" s="36" t="s">
        <v>51</v>
      </c>
      <c r="C114" s="37" t="s">
        <v>52</v>
      </c>
      <c r="D114" s="19">
        <v>4209</v>
      </c>
      <c r="E114" s="19" t="s">
        <v>71</v>
      </c>
      <c r="F114" s="19" t="s">
        <v>58</v>
      </c>
      <c r="G114" s="10">
        <v>1</v>
      </c>
      <c r="H114" s="10" t="s">
        <v>55</v>
      </c>
      <c r="I114" s="10" t="s">
        <v>56</v>
      </c>
      <c r="J114" s="20">
        <f t="shared" si="18"/>
        <v>16.332465277777779</v>
      </c>
      <c r="K114" s="11">
        <v>33.125</v>
      </c>
      <c r="L114" s="10">
        <v>71</v>
      </c>
      <c r="M114" s="10">
        <v>3.5</v>
      </c>
      <c r="N114" s="10">
        <v>54</v>
      </c>
      <c r="O114" s="10">
        <v>1</v>
      </c>
      <c r="P114" s="21">
        <v>106.5</v>
      </c>
      <c r="Q114" s="10">
        <v>1</v>
      </c>
      <c r="R114" s="10">
        <f t="shared" si="19"/>
        <v>1</v>
      </c>
      <c r="S114" s="20">
        <f t="shared" si="20"/>
        <v>3.0470833333333336</v>
      </c>
      <c r="T114" s="20">
        <f t="shared" si="21"/>
        <v>3.0470833333333336</v>
      </c>
      <c r="U114" s="22">
        <v>7.5</v>
      </c>
      <c r="V114" s="22"/>
      <c r="W114" s="22">
        <f t="shared" si="22"/>
        <v>122.49348958333334</v>
      </c>
      <c r="X114" s="33">
        <f t="shared" si="23"/>
        <v>122.49348958333334</v>
      </c>
      <c r="Z114" s="23"/>
      <c r="AA114" s="23"/>
      <c r="AB114" s="23"/>
      <c r="AC114" s="23"/>
    </row>
    <row r="115" spans="1:29" ht="25.15" customHeight="1">
      <c r="A115" s="10">
        <v>103</v>
      </c>
      <c r="B115" s="36" t="s">
        <v>51</v>
      </c>
      <c r="C115" s="37" t="s">
        <v>52</v>
      </c>
      <c r="D115" s="19">
        <v>4210</v>
      </c>
      <c r="E115" s="19" t="s">
        <v>61</v>
      </c>
      <c r="F115" s="19" t="s">
        <v>58</v>
      </c>
      <c r="G115" s="10">
        <v>1</v>
      </c>
      <c r="H115" s="10" t="s">
        <v>55</v>
      </c>
      <c r="I115" s="10" t="s">
        <v>59</v>
      </c>
      <c r="J115" s="20">
        <f t="shared" si="18"/>
        <v>30.076388888888889</v>
      </c>
      <c r="K115" s="11">
        <v>61</v>
      </c>
      <c r="L115" s="10">
        <v>71</v>
      </c>
      <c r="M115" s="10">
        <v>3.5</v>
      </c>
      <c r="N115" s="10">
        <v>54</v>
      </c>
      <c r="O115" s="10">
        <v>1</v>
      </c>
      <c r="P115" s="21">
        <v>106.5</v>
      </c>
      <c r="Q115" s="10">
        <v>2</v>
      </c>
      <c r="R115" s="10">
        <f t="shared" si="19"/>
        <v>2</v>
      </c>
      <c r="S115" s="20">
        <f t="shared" si="20"/>
        <v>6.0941666666666672</v>
      </c>
      <c r="T115" s="20">
        <f t="shared" si="21"/>
        <v>6.0941666666666672</v>
      </c>
      <c r="U115" s="22">
        <v>7.5</v>
      </c>
      <c r="V115" s="22"/>
      <c r="W115" s="22">
        <f t="shared" si="22"/>
        <v>225.57291666666666</v>
      </c>
      <c r="X115" s="33">
        <f t="shared" si="23"/>
        <v>225.57291666666666</v>
      </c>
      <c r="Z115" s="23"/>
      <c r="AA115" s="23"/>
      <c r="AB115" s="23"/>
      <c r="AC115" s="23"/>
    </row>
    <row r="116" spans="1:29" ht="25.15" customHeight="1">
      <c r="A116" s="10">
        <v>104</v>
      </c>
      <c r="B116" s="36" t="s">
        <v>51</v>
      </c>
      <c r="C116" s="37" t="s">
        <v>52</v>
      </c>
      <c r="D116" s="19">
        <v>4210</v>
      </c>
      <c r="E116" s="19" t="s">
        <v>62</v>
      </c>
      <c r="F116" s="19" t="s">
        <v>58</v>
      </c>
      <c r="G116" s="10">
        <v>1</v>
      </c>
      <c r="H116" s="10" t="s">
        <v>55</v>
      </c>
      <c r="I116" s="10" t="s">
        <v>59</v>
      </c>
      <c r="J116" s="20">
        <f t="shared" si="18"/>
        <v>16.332465277777779</v>
      </c>
      <c r="K116" s="11">
        <v>33.125</v>
      </c>
      <c r="L116" s="10">
        <v>71</v>
      </c>
      <c r="M116" s="10">
        <v>3.5</v>
      </c>
      <c r="N116" s="10">
        <v>54</v>
      </c>
      <c r="O116" s="10">
        <v>1</v>
      </c>
      <c r="P116" s="21">
        <v>106.5</v>
      </c>
      <c r="Q116" s="10">
        <v>1</v>
      </c>
      <c r="R116" s="10">
        <f t="shared" si="19"/>
        <v>1</v>
      </c>
      <c r="S116" s="20">
        <f t="shared" si="20"/>
        <v>3.0470833333333336</v>
      </c>
      <c r="T116" s="20">
        <f t="shared" si="21"/>
        <v>3.0470833333333336</v>
      </c>
      <c r="U116" s="22">
        <v>7.5</v>
      </c>
      <c r="V116" s="22"/>
      <c r="W116" s="22">
        <f t="shared" si="22"/>
        <v>122.49348958333334</v>
      </c>
      <c r="X116" s="33">
        <f t="shared" si="23"/>
        <v>122.49348958333334</v>
      </c>
      <c r="Z116" s="23"/>
      <c r="AA116" s="23"/>
      <c r="AB116" s="23"/>
      <c r="AC116" s="23"/>
    </row>
    <row r="117" spans="1:29" ht="25.15" customHeight="1">
      <c r="A117" s="10">
        <v>105</v>
      </c>
      <c r="B117" s="36" t="s">
        <v>51</v>
      </c>
      <c r="C117" s="37" t="s">
        <v>52</v>
      </c>
      <c r="D117" s="19">
        <v>4210</v>
      </c>
      <c r="E117" s="19" t="s">
        <v>63</v>
      </c>
      <c r="F117" s="19" t="s">
        <v>58</v>
      </c>
      <c r="G117" s="10">
        <v>1</v>
      </c>
      <c r="H117" s="10" t="s">
        <v>55</v>
      </c>
      <c r="I117" s="10" t="s">
        <v>56</v>
      </c>
      <c r="J117" s="20">
        <f t="shared" si="18"/>
        <v>31.802083333333332</v>
      </c>
      <c r="K117" s="11">
        <v>64.5</v>
      </c>
      <c r="L117" s="10">
        <v>71</v>
      </c>
      <c r="M117" s="10">
        <v>3.5</v>
      </c>
      <c r="N117" s="10">
        <v>54</v>
      </c>
      <c r="O117" s="10">
        <v>1</v>
      </c>
      <c r="P117" s="21">
        <v>106.5</v>
      </c>
      <c r="Q117" s="10">
        <v>2</v>
      </c>
      <c r="R117" s="10">
        <f t="shared" si="19"/>
        <v>2</v>
      </c>
      <c r="S117" s="20">
        <f t="shared" si="20"/>
        <v>6.0941666666666672</v>
      </c>
      <c r="T117" s="20">
        <f t="shared" si="21"/>
        <v>6.0941666666666672</v>
      </c>
      <c r="U117" s="22">
        <v>7.5</v>
      </c>
      <c r="V117" s="22"/>
      <c r="W117" s="22">
        <f t="shared" si="22"/>
        <v>238.515625</v>
      </c>
      <c r="X117" s="33">
        <f t="shared" si="23"/>
        <v>238.515625</v>
      </c>
      <c r="Z117" s="23"/>
      <c r="AA117" s="23"/>
      <c r="AB117" s="23"/>
      <c r="AC117" s="23"/>
    </row>
    <row r="118" spans="1:29" ht="25.15" customHeight="1">
      <c r="A118" s="10">
        <v>106</v>
      </c>
      <c r="B118" s="36" t="s">
        <v>51</v>
      </c>
      <c r="C118" s="37" t="s">
        <v>52</v>
      </c>
      <c r="D118" s="19">
        <v>4210</v>
      </c>
      <c r="E118" s="19" t="s">
        <v>64</v>
      </c>
      <c r="F118" s="19" t="s">
        <v>58</v>
      </c>
      <c r="G118" s="10">
        <v>1</v>
      </c>
      <c r="H118" s="10" t="s">
        <v>55</v>
      </c>
      <c r="I118" s="10" t="s">
        <v>59</v>
      </c>
      <c r="J118" s="20">
        <f t="shared" si="18"/>
        <v>31.802083333333332</v>
      </c>
      <c r="K118" s="11">
        <v>64.5</v>
      </c>
      <c r="L118" s="10">
        <v>71</v>
      </c>
      <c r="M118" s="10">
        <v>3.5</v>
      </c>
      <c r="N118" s="10">
        <v>54</v>
      </c>
      <c r="O118" s="10">
        <v>1</v>
      </c>
      <c r="P118" s="21">
        <v>106.5</v>
      </c>
      <c r="Q118" s="10">
        <v>2</v>
      </c>
      <c r="R118" s="10">
        <f t="shared" si="19"/>
        <v>2</v>
      </c>
      <c r="S118" s="20">
        <f t="shared" si="20"/>
        <v>6.0941666666666672</v>
      </c>
      <c r="T118" s="20">
        <f t="shared" si="21"/>
        <v>6.0941666666666672</v>
      </c>
      <c r="U118" s="22">
        <v>7.5</v>
      </c>
      <c r="V118" s="22"/>
      <c r="W118" s="22">
        <f t="shared" si="22"/>
        <v>238.515625</v>
      </c>
      <c r="X118" s="33">
        <f t="shared" si="23"/>
        <v>238.515625</v>
      </c>
      <c r="Z118" s="23"/>
      <c r="AA118" s="23"/>
      <c r="AB118" s="23"/>
      <c r="AC118" s="23"/>
    </row>
    <row r="119" spans="1:29" ht="25.15" customHeight="1">
      <c r="A119" s="10">
        <v>107</v>
      </c>
      <c r="B119" s="36" t="s">
        <v>51</v>
      </c>
      <c r="C119" s="37" t="s">
        <v>52</v>
      </c>
      <c r="D119" s="19">
        <v>4210</v>
      </c>
      <c r="E119" s="19" t="s">
        <v>65</v>
      </c>
      <c r="F119" s="19" t="s">
        <v>54</v>
      </c>
      <c r="G119" s="10">
        <v>1</v>
      </c>
      <c r="H119" s="10" t="s">
        <v>55</v>
      </c>
      <c r="I119" s="10" t="s">
        <v>59</v>
      </c>
      <c r="J119" s="20">
        <f t="shared" si="18"/>
        <v>13.5</v>
      </c>
      <c r="K119" s="11">
        <v>27</v>
      </c>
      <c r="L119" s="10">
        <v>72</v>
      </c>
      <c r="M119" s="10">
        <v>3.5</v>
      </c>
      <c r="N119" s="10">
        <v>54</v>
      </c>
      <c r="O119" s="10">
        <v>1</v>
      </c>
      <c r="P119" s="21">
        <v>108</v>
      </c>
      <c r="Q119" s="10">
        <v>1</v>
      </c>
      <c r="R119" s="10">
        <f t="shared" si="19"/>
        <v>1</v>
      </c>
      <c r="S119" s="20">
        <f t="shared" si="20"/>
        <v>3.09</v>
      </c>
      <c r="T119" s="20">
        <f t="shared" si="21"/>
        <v>3.09</v>
      </c>
      <c r="U119" s="22">
        <v>7.5</v>
      </c>
      <c r="V119" s="22"/>
      <c r="W119" s="22">
        <f t="shared" si="22"/>
        <v>101.25</v>
      </c>
      <c r="X119" s="33">
        <f t="shared" si="23"/>
        <v>101.25</v>
      </c>
      <c r="Z119" s="23"/>
      <c r="AA119" s="23"/>
      <c r="AB119" s="23"/>
      <c r="AC119" s="23"/>
    </row>
    <row r="120" spans="1:29" ht="25.15" customHeight="1">
      <c r="A120" s="10">
        <v>108</v>
      </c>
      <c r="B120" s="36" t="s">
        <v>51</v>
      </c>
      <c r="C120" s="37" t="s">
        <v>52</v>
      </c>
      <c r="D120" s="19">
        <v>4210</v>
      </c>
      <c r="E120" s="19" t="s">
        <v>69</v>
      </c>
      <c r="F120" s="19" t="s">
        <v>58</v>
      </c>
      <c r="G120" s="10">
        <v>1</v>
      </c>
      <c r="H120" s="10" t="s">
        <v>55</v>
      </c>
      <c r="I120" s="10" t="s">
        <v>56</v>
      </c>
      <c r="J120" s="20">
        <f t="shared" si="18"/>
        <v>30.138020833333332</v>
      </c>
      <c r="K120" s="11">
        <v>61.125</v>
      </c>
      <c r="L120" s="10">
        <v>71</v>
      </c>
      <c r="M120" s="10">
        <v>3.5</v>
      </c>
      <c r="N120" s="10">
        <v>54</v>
      </c>
      <c r="O120" s="10">
        <v>1</v>
      </c>
      <c r="P120" s="21">
        <v>106.5</v>
      </c>
      <c r="Q120" s="10">
        <v>2</v>
      </c>
      <c r="R120" s="10">
        <f t="shared" si="19"/>
        <v>2</v>
      </c>
      <c r="S120" s="20">
        <f t="shared" si="20"/>
        <v>6.0941666666666672</v>
      </c>
      <c r="T120" s="20">
        <f t="shared" si="21"/>
        <v>6.0941666666666672</v>
      </c>
      <c r="U120" s="22">
        <v>7.5</v>
      </c>
      <c r="V120" s="22"/>
      <c r="W120" s="22">
        <f t="shared" si="22"/>
        <v>226.03515625</v>
      </c>
      <c r="X120" s="33">
        <f t="shared" si="23"/>
        <v>226.03515625</v>
      </c>
      <c r="Z120" s="23"/>
      <c r="AA120" s="23"/>
      <c r="AB120" s="23"/>
      <c r="AC120" s="23"/>
    </row>
    <row r="121" spans="1:29" ht="25.15" customHeight="1">
      <c r="A121" s="10">
        <v>109</v>
      </c>
      <c r="B121" s="36" t="s">
        <v>51</v>
      </c>
      <c r="C121" s="37" t="s">
        <v>52</v>
      </c>
      <c r="D121" s="19" t="s">
        <v>83</v>
      </c>
      <c r="E121" s="19" t="s">
        <v>75</v>
      </c>
      <c r="F121" s="19" t="s">
        <v>58</v>
      </c>
      <c r="G121" s="10">
        <v>1</v>
      </c>
      <c r="H121" s="10" t="s">
        <v>55</v>
      </c>
      <c r="I121" s="10" t="s">
        <v>59</v>
      </c>
      <c r="J121" s="20">
        <f t="shared" si="18"/>
        <v>16.270833333333332</v>
      </c>
      <c r="K121" s="11">
        <v>33</v>
      </c>
      <c r="L121" s="10">
        <v>71</v>
      </c>
      <c r="M121" s="10">
        <v>3.5</v>
      </c>
      <c r="N121" s="10">
        <v>54</v>
      </c>
      <c r="O121" s="10">
        <v>1</v>
      </c>
      <c r="P121" s="21">
        <v>106.5</v>
      </c>
      <c r="Q121" s="10">
        <v>1</v>
      </c>
      <c r="R121" s="10">
        <f t="shared" si="19"/>
        <v>1</v>
      </c>
      <c r="S121" s="20">
        <f t="shared" si="20"/>
        <v>3.0470833333333336</v>
      </c>
      <c r="T121" s="20">
        <f t="shared" si="21"/>
        <v>3.0470833333333336</v>
      </c>
      <c r="U121" s="22">
        <v>7.5</v>
      </c>
      <c r="V121" s="22"/>
      <c r="W121" s="22">
        <f t="shared" si="22"/>
        <v>122.03124999999999</v>
      </c>
      <c r="X121" s="33">
        <f t="shared" si="23"/>
        <v>122.03124999999999</v>
      </c>
      <c r="Z121" s="23"/>
      <c r="AA121" s="23"/>
      <c r="AB121" s="23"/>
      <c r="AC121" s="23"/>
    </row>
    <row r="122" spans="1:29" ht="25.15" customHeight="1">
      <c r="A122" s="10">
        <v>110</v>
      </c>
      <c r="B122" s="36" t="s">
        <v>51</v>
      </c>
      <c r="C122" s="37" t="s">
        <v>52</v>
      </c>
      <c r="D122" s="19" t="s">
        <v>83</v>
      </c>
      <c r="E122" s="19" t="s">
        <v>76</v>
      </c>
      <c r="F122" s="19" t="s">
        <v>58</v>
      </c>
      <c r="G122" s="10">
        <v>1</v>
      </c>
      <c r="H122" s="10" t="s">
        <v>55</v>
      </c>
      <c r="I122" s="10" t="s">
        <v>59</v>
      </c>
      <c r="J122" s="20">
        <f t="shared" si="18"/>
        <v>30.138020833333332</v>
      </c>
      <c r="K122" s="11">
        <v>61.125</v>
      </c>
      <c r="L122" s="10">
        <v>71</v>
      </c>
      <c r="M122" s="10">
        <v>3.5</v>
      </c>
      <c r="N122" s="10">
        <v>54</v>
      </c>
      <c r="O122" s="10">
        <v>1</v>
      </c>
      <c r="P122" s="21">
        <v>106.5</v>
      </c>
      <c r="Q122" s="10">
        <v>2</v>
      </c>
      <c r="R122" s="10">
        <f t="shared" si="19"/>
        <v>2</v>
      </c>
      <c r="S122" s="20">
        <f t="shared" si="20"/>
        <v>6.0941666666666672</v>
      </c>
      <c r="T122" s="20">
        <f t="shared" si="21"/>
        <v>6.0941666666666672</v>
      </c>
      <c r="U122" s="22">
        <v>7.5</v>
      </c>
      <c r="V122" s="22"/>
      <c r="W122" s="22">
        <f t="shared" si="22"/>
        <v>226.03515625</v>
      </c>
      <c r="X122" s="33">
        <f t="shared" si="23"/>
        <v>226.03515625</v>
      </c>
      <c r="Z122" s="23"/>
      <c r="AA122" s="23"/>
      <c r="AB122" s="23"/>
      <c r="AC122" s="23"/>
    </row>
    <row r="123" spans="1:29" ht="25.15" customHeight="1">
      <c r="A123" s="10">
        <v>111</v>
      </c>
      <c r="B123" s="36" t="s">
        <v>51</v>
      </c>
      <c r="C123" s="37" t="s">
        <v>52</v>
      </c>
      <c r="D123" s="19">
        <v>4212</v>
      </c>
      <c r="E123" s="19" t="s">
        <v>61</v>
      </c>
      <c r="F123" s="19" t="s">
        <v>58</v>
      </c>
      <c r="G123" s="10">
        <v>1</v>
      </c>
      <c r="H123" s="10" t="s">
        <v>55</v>
      </c>
      <c r="I123" s="10" t="s">
        <v>56</v>
      </c>
      <c r="J123" s="20">
        <f t="shared" si="18"/>
        <v>30.199652777777779</v>
      </c>
      <c r="K123" s="11">
        <v>61.25</v>
      </c>
      <c r="L123" s="10">
        <v>71</v>
      </c>
      <c r="M123" s="10">
        <v>3.5</v>
      </c>
      <c r="N123" s="10">
        <v>54</v>
      </c>
      <c r="O123" s="10">
        <v>1</v>
      </c>
      <c r="P123" s="21">
        <v>106.5</v>
      </c>
      <c r="Q123" s="10">
        <v>2</v>
      </c>
      <c r="R123" s="10">
        <f t="shared" si="19"/>
        <v>2</v>
      </c>
      <c r="S123" s="20">
        <f t="shared" si="20"/>
        <v>6.0941666666666672</v>
      </c>
      <c r="T123" s="20">
        <f t="shared" si="21"/>
        <v>6.0941666666666672</v>
      </c>
      <c r="U123" s="22">
        <v>7.5</v>
      </c>
      <c r="V123" s="22"/>
      <c r="W123" s="22">
        <f t="shared" si="22"/>
        <v>226.49739583333334</v>
      </c>
      <c r="X123" s="33">
        <f t="shared" si="23"/>
        <v>226.49739583333334</v>
      </c>
      <c r="Z123" s="23"/>
      <c r="AA123" s="23"/>
      <c r="AB123" s="23"/>
      <c r="AC123" s="23"/>
    </row>
    <row r="124" spans="1:29" ht="25.15" customHeight="1">
      <c r="A124" s="10">
        <v>112</v>
      </c>
      <c r="B124" s="36" t="s">
        <v>51</v>
      </c>
      <c r="C124" s="37" t="s">
        <v>52</v>
      </c>
      <c r="D124" s="19">
        <v>4212</v>
      </c>
      <c r="E124" s="19" t="s">
        <v>62</v>
      </c>
      <c r="F124" s="19" t="s">
        <v>58</v>
      </c>
      <c r="G124" s="10">
        <v>1</v>
      </c>
      <c r="H124" s="10" t="s">
        <v>55</v>
      </c>
      <c r="I124" s="10" t="s">
        <v>59</v>
      </c>
      <c r="J124" s="20">
        <f t="shared" si="18"/>
        <v>16.270833333333332</v>
      </c>
      <c r="K124" s="11">
        <v>33</v>
      </c>
      <c r="L124" s="10">
        <v>71</v>
      </c>
      <c r="M124" s="10">
        <v>3.5</v>
      </c>
      <c r="N124" s="10">
        <v>54</v>
      </c>
      <c r="O124" s="10">
        <v>1</v>
      </c>
      <c r="P124" s="21">
        <v>106.5</v>
      </c>
      <c r="Q124" s="10">
        <v>1</v>
      </c>
      <c r="R124" s="10">
        <f t="shared" si="19"/>
        <v>1</v>
      </c>
      <c r="S124" s="20">
        <f t="shared" si="20"/>
        <v>3.0470833333333336</v>
      </c>
      <c r="T124" s="20">
        <f t="shared" si="21"/>
        <v>3.0470833333333336</v>
      </c>
      <c r="U124" s="22">
        <v>7.5</v>
      </c>
      <c r="V124" s="22"/>
      <c r="W124" s="22">
        <f t="shared" si="22"/>
        <v>122.03124999999999</v>
      </c>
      <c r="X124" s="33">
        <f t="shared" si="23"/>
        <v>122.03124999999999</v>
      </c>
      <c r="Z124" s="23"/>
      <c r="AA124" s="23"/>
      <c r="AB124" s="23"/>
      <c r="AC124" s="23"/>
    </row>
    <row r="125" spans="1:29" ht="25.15" customHeight="1">
      <c r="A125" s="10">
        <v>113</v>
      </c>
      <c r="B125" s="36" t="s">
        <v>51</v>
      </c>
      <c r="C125" s="37" t="s">
        <v>52</v>
      </c>
      <c r="D125" s="19">
        <v>4212</v>
      </c>
      <c r="E125" s="19" t="s">
        <v>63</v>
      </c>
      <c r="F125" s="19" t="s">
        <v>58</v>
      </c>
      <c r="G125" s="10">
        <v>1</v>
      </c>
      <c r="H125" s="10" t="s">
        <v>55</v>
      </c>
      <c r="I125" s="10" t="s">
        <v>56</v>
      </c>
      <c r="J125" s="20">
        <f t="shared" si="18"/>
        <v>31.802083333333332</v>
      </c>
      <c r="K125" s="11">
        <v>64.5</v>
      </c>
      <c r="L125" s="10">
        <v>71</v>
      </c>
      <c r="M125" s="10">
        <v>3.5</v>
      </c>
      <c r="N125" s="10">
        <v>54</v>
      </c>
      <c r="O125" s="10">
        <v>1</v>
      </c>
      <c r="P125" s="21">
        <v>106.5</v>
      </c>
      <c r="Q125" s="10">
        <v>2</v>
      </c>
      <c r="R125" s="10">
        <f t="shared" si="19"/>
        <v>2</v>
      </c>
      <c r="S125" s="20">
        <f t="shared" si="20"/>
        <v>6.0941666666666672</v>
      </c>
      <c r="T125" s="20">
        <f t="shared" si="21"/>
        <v>6.0941666666666672</v>
      </c>
      <c r="U125" s="22">
        <v>7.5</v>
      </c>
      <c r="V125" s="22"/>
      <c r="W125" s="22">
        <f t="shared" si="22"/>
        <v>238.515625</v>
      </c>
      <c r="X125" s="33">
        <f t="shared" si="23"/>
        <v>238.515625</v>
      </c>
      <c r="Z125" s="23"/>
      <c r="AA125" s="23"/>
      <c r="AB125" s="23"/>
      <c r="AC125" s="23"/>
    </row>
    <row r="126" spans="1:29" ht="25.15" customHeight="1">
      <c r="A126" s="10">
        <v>114</v>
      </c>
      <c r="B126" s="36" t="s">
        <v>51</v>
      </c>
      <c r="C126" s="37" t="s">
        <v>52</v>
      </c>
      <c r="D126" s="19">
        <v>4212</v>
      </c>
      <c r="E126" s="19" t="s">
        <v>64</v>
      </c>
      <c r="F126" s="19" t="s">
        <v>58</v>
      </c>
      <c r="G126" s="10">
        <v>1</v>
      </c>
      <c r="H126" s="10" t="s">
        <v>55</v>
      </c>
      <c r="I126" s="10" t="s">
        <v>59</v>
      </c>
      <c r="J126" s="20">
        <f t="shared" si="18"/>
        <v>31.802083333333332</v>
      </c>
      <c r="K126" s="11">
        <v>64.5</v>
      </c>
      <c r="L126" s="10">
        <v>71</v>
      </c>
      <c r="M126" s="10">
        <v>3.5</v>
      </c>
      <c r="N126" s="10">
        <v>54</v>
      </c>
      <c r="O126" s="10">
        <v>1</v>
      </c>
      <c r="P126" s="21">
        <v>106.5</v>
      </c>
      <c r="Q126" s="10">
        <v>2</v>
      </c>
      <c r="R126" s="10">
        <f t="shared" si="19"/>
        <v>2</v>
      </c>
      <c r="S126" s="20">
        <f t="shared" si="20"/>
        <v>6.0941666666666672</v>
      </c>
      <c r="T126" s="20">
        <f t="shared" si="21"/>
        <v>6.0941666666666672</v>
      </c>
      <c r="U126" s="22">
        <v>7.5</v>
      </c>
      <c r="V126" s="22"/>
      <c r="W126" s="22">
        <f t="shared" si="22"/>
        <v>238.515625</v>
      </c>
      <c r="X126" s="33">
        <f t="shared" si="23"/>
        <v>238.515625</v>
      </c>
      <c r="Z126" s="23"/>
      <c r="AA126" s="23"/>
      <c r="AB126" s="23"/>
      <c r="AC126" s="23"/>
    </row>
    <row r="127" spans="1:29" ht="25.15" customHeight="1">
      <c r="A127" s="10">
        <v>115</v>
      </c>
      <c r="B127" s="36" t="s">
        <v>51</v>
      </c>
      <c r="C127" s="37" t="s">
        <v>52</v>
      </c>
      <c r="D127" s="19">
        <v>4212</v>
      </c>
      <c r="E127" s="19" t="s">
        <v>65</v>
      </c>
      <c r="F127" s="19" t="s">
        <v>54</v>
      </c>
      <c r="G127" s="10">
        <v>1</v>
      </c>
      <c r="H127" s="10" t="s">
        <v>55</v>
      </c>
      <c r="I127" s="10" t="s">
        <v>59</v>
      </c>
      <c r="J127" s="20">
        <f t="shared" si="18"/>
        <v>13.5</v>
      </c>
      <c r="K127" s="11">
        <v>27</v>
      </c>
      <c r="L127" s="10">
        <v>72</v>
      </c>
      <c r="M127" s="10">
        <v>3.5</v>
      </c>
      <c r="N127" s="10">
        <v>54</v>
      </c>
      <c r="O127" s="10">
        <v>1</v>
      </c>
      <c r="P127" s="21">
        <v>108</v>
      </c>
      <c r="Q127" s="10">
        <v>1</v>
      </c>
      <c r="R127" s="10">
        <f t="shared" si="19"/>
        <v>1</v>
      </c>
      <c r="S127" s="20">
        <f t="shared" si="20"/>
        <v>3.09</v>
      </c>
      <c r="T127" s="20">
        <f t="shared" si="21"/>
        <v>3.09</v>
      </c>
      <c r="U127" s="22">
        <v>7.5</v>
      </c>
      <c r="V127" s="22"/>
      <c r="W127" s="22">
        <f t="shared" si="22"/>
        <v>101.25</v>
      </c>
      <c r="X127" s="33">
        <f t="shared" si="23"/>
        <v>101.25</v>
      </c>
      <c r="Z127" s="23"/>
      <c r="AA127" s="23"/>
      <c r="AB127" s="23"/>
      <c r="AC127" s="23"/>
    </row>
    <row r="128" spans="1:29" ht="25.15" customHeight="1">
      <c r="A128" s="10">
        <v>116</v>
      </c>
      <c r="B128" s="36" t="s">
        <v>51</v>
      </c>
      <c r="C128" s="37" t="s">
        <v>52</v>
      </c>
      <c r="D128" s="19">
        <v>4212</v>
      </c>
      <c r="E128" s="19" t="s">
        <v>69</v>
      </c>
      <c r="F128" s="19" t="s">
        <v>58</v>
      </c>
      <c r="G128" s="10">
        <v>1</v>
      </c>
      <c r="H128" s="10" t="s">
        <v>55</v>
      </c>
      <c r="I128" s="10" t="s">
        <v>56</v>
      </c>
      <c r="J128" s="20">
        <f t="shared" si="18"/>
        <v>30.138020833333332</v>
      </c>
      <c r="K128" s="11">
        <v>61.125</v>
      </c>
      <c r="L128" s="10">
        <v>71</v>
      </c>
      <c r="M128" s="10">
        <v>3.5</v>
      </c>
      <c r="N128" s="10">
        <v>54</v>
      </c>
      <c r="O128" s="10">
        <v>1</v>
      </c>
      <c r="P128" s="21">
        <v>106.5</v>
      </c>
      <c r="Q128" s="10">
        <v>2</v>
      </c>
      <c r="R128" s="10">
        <f t="shared" si="19"/>
        <v>2</v>
      </c>
      <c r="S128" s="20">
        <f t="shared" si="20"/>
        <v>6.0941666666666672</v>
      </c>
      <c r="T128" s="20">
        <f t="shared" si="21"/>
        <v>6.0941666666666672</v>
      </c>
      <c r="U128" s="22">
        <v>7.5</v>
      </c>
      <c r="V128" s="22"/>
      <c r="W128" s="22">
        <f t="shared" si="22"/>
        <v>226.03515625</v>
      </c>
      <c r="X128" s="33">
        <f t="shared" si="23"/>
        <v>226.03515625</v>
      </c>
      <c r="Z128" s="23"/>
      <c r="AA128" s="23"/>
      <c r="AB128" s="23"/>
      <c r="AC128" s="23"/>
    </row>
    <row r="129" spans="1:29" ht="25.15" customHeight="1">
      <c r="A129" s="10">
        <v>117</v>
      </c>
      <c r="B129" s="36" t="s">
        <v>51</v>
      </c>
      <c r="C129" s="37" t="s">
        <v>52</v>
      </c>
      <c r="D129" s="19" t="s">
        <v>84</v>
      </c>
      <c r="E129" s="19" t="s">
        <v>75</v>
      </c>
      <c r="F129" s="19" t="s">
        <v>58</v>
      </c>
      <c r="G129" s="10">
        <v>1</v>
      </c>
      <c r="H129" s="10" t="s">
        <v>55</v>
      </c>
      <c r="I129" s="10" t="s">
        <v>59</v>
      </c>
      <c r="J129" s="20">
        <f t="shared" si="18"/>
        <v>16.332465277777779</v>
      </c>
      <c r="K129" s="11">
        <v>33.125</v>
      </c>
      <c r="L129" s="10">
        <v>71</v>
      </c>
      <c r="M129" s="10">
        <v>3.5</v>
      </c>
      <c r="N129" s="10">
        <v>54</v>
      </c>
      <c r="O129" s="10">
        <v>1</v>
      </c>
      <c r="P129" s="21">
        <v>106.5</v>
      </c>
      <c r="Q129" s="10">
        <v>1</v>
      </c>
      <c r="R129" s="10">
        <f t="shared" si="19"/>
        <v>1</v>
      </c>
      <c r="S129" s="20">
        <f t="shared" si="20"/>
        <v>3.0470833333333336</v>
      </c>
      <c r="T129" s="20">
        <f t="shared" si="21"/>
        <v>3.0470833333333336</v>
      </c>
      <c r="U129" s="22">
        <v>7.5</v>
      </c>
      <c r="V129" s="22"/>
      <c r="W129" s="22">
        <f t="shared" si="22"/>
        <v>122.49348958333334</v>
      </c>
      <c r="X129" s="33">
        <f t="shared" si="23"/>
        <v>122.49348958333334</v>
      </c>
      <c r="Z129" s="23"/>
      <c r="AA129" s="23"/>
      <c r="AB129" s="23"/>
      <c r="AC129" s="23"/>
    </row>
    <row r="130" spans="1:29" ht="25.15" customHeight="1">
      <c r="A130" s="10">
        <v>118</v>
      </c>
      <c r="B130" s="36" t="s">
        <v>51</v>
      </c>
      <c r="C130" s="37" t="s">
        <v>52</v>
      </c>
      <c r="D130" s="19" t="s">
        <v>84</v>
      </c>
      <c r="E130" s="19" t="s">
        <v>76</v>
      </c>
      <c r="F130" s="19" t="s">
        <v>58</v>
      </c>
      <c r="G130" s="10">
        <v>1</v>
      </c>
      <c r="H130" s="10" t="s">
        <v>55</v>
      </c>
      <c r="I130" s="10" t="s">
        <v>59</v>
      </c>
      <c r="J130" s="20">
        <f t="shared" si="18"/>
        <v>9.5104166666666661</v>
      </c>
      <c r="K130" s="11">
        <v>33</v>
      </c>
      <c r="L130" s="10">
        <v>41.5</v>
      </c>
      <c r="M130" s="10">
        <v>3.5</v>
      </c>
      <c r="N130" s="10">
        <v>54</v>
      </c>
      <c r="O130" s="10">
        <v>1</v>
      </c>
      <c r="P130" s="21">
        <v>63</v>
      </c>
      <c r="Q130" s="10">
        <v>1</v>
      </c>
      <c r="R130" s="10">
        <f t="shared" si="19"/>
        <v>1</v>
      </c>
      <c r="S130" s="20">
        <f t="shared" si="20"/>
        <v>1.8025</v>
      </c>
      <c r="T130" s="20">
        <f t="shared" si="21"/>
        <v>1.8025</v>
      </c>
      <c r="U130" s="22">
        <v>7.5</v>
      </c>
      <c r="V130" s="22"/>
      <c r="W130" s="22">
        <f t="shared" si="22"/>
        <v>71.328125</v>
      </c>
      <c r="X130" s="33">
        <f t="shared" si="23"/>
        <v>71.328125</v>
      </c>
      <c r="Z130" s="23"/>
      <c r="AA130" s="23"/>
      <c r="AB130" s="23"/>
      <c r="AC130" s="23"/>
    </row>
    <row r="131" spans="1:29" ht="25.15" customHeight="1">
      <c r="A131" s="10">
        <v>119</v>
      </c>
      <c r="B131" s="36" t="s">
        <v>51</v>
      </c>
      <c r="C131" s="37" t="s">
        <v>52</v>
      </c>
      <c r="D131" s="19" t="s">
        <v>84</v>
      </c>
      <c r="E131" s="19" t="s">
        <v>77</v>
      </c>
      <c r="F131" s="19" t="s">
        <v>58</v>
      </c>
      <c r="G131" s="10">
        <v>1</v>
      </c>
      <c r="H131" s="10" t="s">
        <v>55</v>
      </c>
      <c r="I131" s="10" t="s">
        <v>59</v>
      </c>
      <c r="J131" s="20">
        <f t="shared" si="18"/>
        <v>9.5104166666666661</v>
      </c>
      <c r="K131" s="11">
        <v>33</v>
      </c>
      <c r="L131" s="10">
        <v>41.5</v>
      </c>
      <c r="M131" s="10">
        <v>3.5</v>
      </c>
      <c r="N131" s="10">
        <v>54</v>
      </c>
      <c r="O131" s="10">
        <v>1</v>
      </c>
      <c r="P131" s="21">
        <v>63</v>
      </c>
      <c r="Q131" s="10">
        <v>1</v>
      </c>
      <c r="R131" s="10">
        <f t="shared" si="19"/>
        <v>1</v>
      </c>
      <c r="S131" s="20">
        <f t="shared" si="20"/>
        <v>1.8025</v>
      </c>
      <c r="T131" s="20">
        <f t="shared" si="21"/>
        <v>1.8025</v>
      </c>
      <c r="U131" s="22">
        <v>7.5</v>
      </c>
      <c r="V131" s="22"/>
      <c r="W131" s="22">
        <f t="shared" si="22"/>
        <v>71.328125</v>
      </c>
      <c r="X131" s="33">
        <f t="shared" si="23"/>
        <v>71.328125</v>
      </c>
      <c r="Z131" s="23"/>
      <c r="AA131" s="23"/>
      <c r="AB131" s="23"/>
      <c r="AC131" s="23"/>
    </row>
    <row r="132" spans="1:29" ht="25.15" customHeight="1">
      <c r="A132" s="10">
        <v>120</v>
      </c>
      <c r="B132" s="36" t="s">
        <v>51</v>
      </c>
      <c r="C132" s="37" t="s">
        <v>52</v>
      </c>
      <c r="D132" s="19" t="s">
        <v>84</v>
      </c>
      <c r="E132" s="19" t="s">
        <v>78</v>
      </c>
      <c r="F132" s="19" t="s">
        <v>58</v>
      </c>
      <c r="G132" s="10">
        <v>1</v>
      </c>
      <c r="H132" s="10" t="s">
        <v>55</v>
      </c>
      <c r="I132" s="10" t="s">
        <v>59</v>
      </c>
      <c r="J132" s="20">
        <f t="shared" si="18"/>
        <v>9.5104166666666661</v>
      </c>
      <c r="K132" s="11">
        <v>33</v>
      </c>
      <c r="L132" s="10">
        <v>41.5</v>
      </c>
      <c r="M132" s="10">
        <v>3.5</v>
      </c>
      <c r="N132" s="10">
        <v>54</v>
      </c>
      <c r="O132" s="10">
        <v>1</v>
      </c>
      <c r="P132" s="21">
        <v>63</v>
      </c>
      <c r="Q132" s="10">
        <v>1</v>
      </c>
      <c r="R132" s="10">
        <f t="shared" si="19"/>
        <v>1</v>
      </c>
      <c r="S132" s="20">
        <f t="shared" si="20"/>
        <v>1.8025</v>
      </c>
      <c r="T132" s="20">
        <f t="shared" si="21"/>
        <v>1.8025</v>
      </c>
      <c r="U132" s="22">
        <v>7.5</v>
      </c>
      <c r="V132" s="22"/>
      <c r="W132" s="22">
        <f t="shared" si="22"/>
        <v>71.328125</v>
      </c>
      <c r="X132" s="33">
        <f t="shared" si="23"/>
        <v>71.328125</v>
      </c>
      <c r="Z132" s="23"/>
      <c r="AA132" s="23"/>
      <c r="AB132" s="23"/>
      <c r="AC132" s="23"/>
    </row>
    <row r="133" spans="1:29" ht="25.15" customHeight="1">
      <c r="A133" s="10">
        <v>121</v>
      </c>
      <c r="B133" s="36" t="s">
        <v>51</v>
      </c>
      <c r="C133" s="37" t="s">
        <v>52</v>
      </c>
      <c r="D133" s="19" t="s">
        <v>84</v>
      </c>
      <c r="E133" s="19" t="s">
        <v>79</v>
      </c>
      <c r="F133" s="19" t="s">
        <v>58</v>
      </c>
      <c r="G133" s="10">
        <v>1</v>
      </c>
      <c r="H133" s="10" t="s">
        <v>55</v>
      </c>
      <c r="I133" s="10" t="s">
        <v>56</v>
      </c>
      <c r="J133" s="20">
        <f t="shared" si="18"/>
        <v>16.332465277777779</v>
      </c>
      <c r="K133" s="11">
        <v>33.125</v>
      </c>
      <c r="L133" s="10">
        <v>71</v>
      </c>
      <c r="M133" s="10">
        <v>3.5</v>
      </c>
      <c r="N133" s="10">
        <v>54</v>
      </c>
      <c r="O133" s="10">
        <v>1</v>
      </c>
      <c r="P133" s="21">
        <v>106.5</v>
      </c>
      <c r="Q133" s="10">
        <v>1</v>
      </c>
      <c r="R133" s="10">
        <f t="shared" si="19"/>
        <v>1</v>
      </c>
      <c r="S133" s="20">
        <f t="shared" si="20"/>
        <v>3.0470833333333336</v>
      </c>
      <c r="T133" s="20">
        <f t="shared" si="21"/>
        <v>3.0470833333333336</v>
      </c>
      <c r="U133" s="22">
        <v>7.5</v>
      </c>
      <c r="V133" s="22"/>
      <c r="W133" s="22">
        <f t="shared" si="22"/>
        <v>122.49348958333334</v>
      </c>
      <c r="X133" s="33">
        <f t="shared" si="23"/>
        <v>122.49348958333334</v>
      </c>
      <c r="Z133" s="23"/>
      <c r="AA133" s="23"/>
      <c r="AB133" s="23"/>
      <c r="AC133" s="23"/>
    </row>
    <row r="134" spans="1:29" ht="25.15" customHeight="1">
      <c r="A134" s="10"/>
      <c r="B134" s="36" t="s">
        <v>51</v>
      </c>
      <c r="C134" s="37" t="s">
        <v>52</v>
      </c>
      <c r="D134" s="19">
        <v>4102</v>
      </c>
      <c r="E134" s="19" t="s">
        <v>60</v>
      </c>
      <c r="F134" s="19" t="s">
        <v>54</v>
      </c>
      <c r="G134" s="10">
        <v>1</v>
      </c>
      <c r="H134" s="10" t="s">
        <v>55</v>
      </c>
      <c r="I134" s="10" t="s">
        <v>59</v>
      </c>
      <c r="J134" s="20">
        <f>SUM(K134*L134)/144</f>
        <v>8.0659722222222214</v>
      </c>
      <c r="K134" s="11">
        <v>25.25</v>
      </c>
      <c r="L134" s="10">
        <v>46</v>
      </c>
      <c r="M134" s="10">
        <v>3.5</v>
      </c>
      <c r="N134" s="10">
        <v>54</v>
      </c>
      <c r="O134" s="10">
        <v>1</v>
      </c>
      <c r="P134" s="10">
        <v>69</v>
      </c>
      <c r="Q134" s="10">
        <v>1</v>
      </c>
      <c r="R134" s="10">
        <f>SUM(Q134*G134)</f>
        <v>1</v>
      </c>
      <c r="S134" s="20">
        <f>SUM((P134*Q134)/36)*1.03</f>
        <v>1.9741666666666668</v>
      </c>
      <c r="T134" s="20">
        <f>SUM(S134*G134)</f>
        <v>1.9741666666666668</v>
      </c>
      <c r="U134" s="22">
        <v>7.5</v>
      </c>
      <c r="V134" s="22"/>
      <c r="W134" s="22">
        <f>(U134*J134)+V134</f>
        <v>60.494791666666657</v>
      </c>
      <c r="X134" s="33">
        <f>SUM(W134*G134)</f>
        <v>60.494791666666657</v>
      </c>
      <c r="Z134" s="23"/>
      <c r="AA134" s="23"/>
      <c r="AB134" s="23"/>
      <c r="AC134" s="23"/>
    </row>
    <row r="135" spans="1:29" ht="25.15" customHeight="1">
      <c r="A135" s="10"/>
      <c r="B135" s="36" t="s">
        <v>51</v>
      </c>
      <c r="C135" s="37" t="s">
        <v>52</v>
      </c>
      <c r="D135" s="19">
        <v>4101</v>
      </c>
      <c r="E135" s="19" t="s">
        <v>61</v>
      </c>
      <c r="F135" s="19" t="s">
        <v>58</v>
      </c>
      <c r="G135" s="10">
        <v>1</v>
      </c>
      <c r="H135" s="10" t="s">
        <v>55</v>
      </c>
      <c r="I135" s="10" t="s">
        <v>59</v>
      </c>
      <c r="J135" s="20">
        <f>SUM(K135*L135)/144</f>
        <v>16.270833333333332</v>
      </c>
      <c r="K135" s="11">
        <v>33</v>
      </c>
      <c r="L135" s="10">
        <v>71</v>
      </c>
      <c r="M135" s="10">
        <v>3.5</v>
      </c>
      <c r="N135" s="10">
        <v>54</v>
      </c>
      <c r="O135" s="10">
        <v>1</v>
      </c>
      <c r="P135" s="10">
        <v>106.5</v>
      </c>
      <c r="Q135" s="10">
        <v>2</v>
      </c>
      <c r="R135" s="10">
        <f>SUM(Q135*G135)</f>
        <v>2</v>
      </c>
      <c r="S135" s="20">
        <f>SUM((P135*Q135)/36)*1.03</f>
        <v>6.0941666666666672</v>
      </c>
      <c r="T135" s="20">
        <f>SUM(S135*G135)</f>
        <v>6.0941666666666672</v>
      </c>
      <c r="U135" s="22">
        <v>7.5</v>
      </c>
      <c r="V135" s="22"/>
      <c r="W135" s="22">
        <f>(U135*J135)+V135</f>
        <v>122.03124999999999</v>
      </c>
      <c r="X135" s="33">
        <f>SUM(W135*G135)</f>
        <v>122.03124999999999</v>
      </c>
      <c r="Z135" s="23"/>
      <c r="AA135" s="23"/>
      <c r="AB135" s="23"/>
      <c r="AC135" s="23"/>
    </row>
    <row r="136" spans="1:29" ht="25.15" customHeight="1">
      <c r="A136" s="10"/>
      <c r="B136" s="36" t="s">
        <v>51</v>
      </c>
      <c r="C136" s="37" t="s">
        <v>52</v>
      </c>
      <c r="D136" s="19">
        <v>4101</v>
      </c>
      <c r="E136" s="19" t="s">
        <v>69</v>
      </c>
      <c r="F136" s="19" t="s">
        <v>58</v>
      </c>
      <c r="G136" s="10">
        <v>1</v>
      </c>
      <c r="H136" s="10" t="s">
        <v>55</v>
      </c>
      <c r="I136" s="10" t="s">
        <v>59</v>
      </c>
      <c r="J136" s="20">
        <f>SUM(K136*L136)/144</f>
        <v>23.819444444444443</v>
      </c>
      <c r="K136" s="11">
        <v>49</v>
      </c>
      <c r="L136" s="10">
        <v>70</v>
      </c>
      <c r="M136" s="10">
        <v>3.5</v>
      </c>
      <c r="N136" s="10">
        <v>54</v>
      </c>
      <c r="O136" s="10">
        <v>1</v>
      </c>
      <c r="P136" s="10">
        <v>106.5</v>
      </c>
      <c r="Q136" s="10">
        <v>1</v>
      </c>
      <c r="R136" s="10">
        <f>SUM(Q136*G136)</f>
        <v>1</v>
      </c>
      <c r="S136" s="20">
        <f>SUM((P136*Q136)/36)*1.03</f>
        <v>3.0470833333333336</v>
      </c>
      <c r="T136" s="20">
        <f>SUM(S136*G136)</f>
        <v>3.0470833333333336</v>
      </c>
      <c r="U136" s="22">
        <v>7.5</v>
      </c>
      <c r="V136" s="22"/>
      <c r="W136" s="22">
        <f>(U136*J136)+V136</f>
        <v>178.64583333333331</v>
      </c>
      <c r="X136" s="33">
        <f>SUM(W136*G136)</f>
        <v>178.64583333333331</v>
      </c>
      <c r="Z136" s="23"/>
      <c r="AA136" s="23"/>
      <c r="AB136" s="23"/>
      <c r="AC136" s="23"/>
    </row>
    <row r="137" spans="1:29" ht="25.15" customHeight="1">
      <c r="A137" s="10"/>
      <c r="B137" s="36" t="s">
        <v>51</v>
      </c>
      <c r="C137" s="37" t="s">
        <v>52</v>
      </c>
      <c r="D137" s="19">
        <v>4109</v>
      </c>
      <c r="E137" s="19"/>
      <c r="F137" s="19" t="s">
        <v>58</v>
      </c>
      <c r="G137" s="10">
        <v>1</v>
      </c>
      <c r="H137" s="10" t="s">
        <v>55</v>
      </c>
      <c r="I137" s="10" t="s">
        <v>59</v>
      </c>
      <c r="J137" s="20">
        <f>SUM(K137*L137)/144</f>
        <v>16.147569444444443</v>
      </c>
      <c r="K137" s="11">
        <v>32.75</v>
      </c>
      <c r="L137" s="10">
        <v>71</v>
      </c>
      <c r="M137" s="10">
        <v>3.5</v>
      </c>
      <c r="N137" s="10">
        <v>54</v>
      </c>
      <c r="O137" s="10">
        <v>1</v>
      </c>
      <c r="P137" s="10">
        <v>106.5</v>
      </c>
      <c r="Q137" s="10">
        <v>2</v>
      </c>
      <c r="R137" s="10">
        <f>SUM(Q137*G137)</f>
        <v>2</v>
      </c>
      <c r="S137" s="20">
        <f>SUM((P137*Q137)/36)*1.03</f>
        <v>6.0941666666666672</v>
      </c>
      <c r="T137" s="20">
        <f>SUM(S137*G137)</f>
        <v>6.0941666666666672</v>
      </c>
      <c r="U137" s="22">
        <v>7.5</v>
      </c>
      <c r="V137" s="22"/>
      <c r="W137" s="22">
        <f>(U137*J137)+V137</f>
        <v>121.10677083333331</v>
      </c>
      <c r="X137" s="33">
        <f>SUM(W137*G137)</f>
        <v>121.10677083333331</v>
      </c>
      <c r="Z137" s="23"/>
      <c r="AA137" s="23"/>
      <c r="AB137" s="23"/>
      <c r="AC137" s="23"/>
    </row>
    <row r="138" spans="1:29" ht="25.15" customHeight="1">
      <c r="A138" s="10"/>
      <c r="B138" s="24" t="s">
        <v>85</v>
      </c>
      <c r="C138" s="10"/>
      <c r="D138" s="10"/>
      <c r="E138" s="10"/>
      <c r="F138" s="10"/>
      <c r="G138" s="24">
        <f>SUM(G13:G137)</f>
        <v>125</v>
      </c>
      <c r="H138" s="10"/>
      <c r="I138" s="24"/>
      <c r="J138" s="24"/>
      <c r="K138" s="24"/>
      <c r="L138" s="24"/>
      <c r="M138" s="10"/>
      <c r="N138" s="10"/>
      <c r="O138" s="10"/>
      <c r="P138" s="24"/>
      <c r="Q138" s="24"/>
      <c r="R138" s="24"/>
      <c r="S138" s="24"/>
      <c r="T138" s="49">
        <f>SUM(T13:T137)</f>
        <v>549.41916666666737</v>
      </c>
      <c r="U138" s="22"/>
      <c r="V138" s="32"/>
      <c r="W138" s="32"/>
      <c r="X138" s="32">
        <f>SUM(X13:X137)</f>
        <v>20575.838216145832</v>
      </c>
      <c r="Y138" s="47">
        <f>X138/G138</f>
        <v>164.60670572916666</v>
      </c>
    </row>
    <row r="139" spans="1:29" ht="25.15" customHeight="1">
      <c r="A139" s="9"/>
      <c r="B139" s="9" t="s">
        <v>86</v>
      </c>
      <c r="C139" s="9"/>
      <c r="D139" s="9"/>
      <c r="E139" s="9"/>
      <c r="F139" s="9"/>
      <c r="G139" s="9"/>
      <c r="H139" s="10"/>
      <c r="I139" s="9"/>
      <c r="J139" s="9"/>
      <c r="K139" s="9"/>
      <c r="L139" s="9"/>
      <c r="M139" s="10"/>
      <c r="N139" s="10"/>
      <c r="O139" s="10"/>
      <c r="P139" s="9"/>
      <c r="Q139" s="25"/>
      <c r="R139" s="9"/>
      <c r="S139" s="9"/>
      <c r="T139" s="9"/>
      <c r="U139" s="22"/>
      <c r="V139" s="25"/>
      <c r="W139" s="25"/>
      <c r="X139" s="25"/>
      <c r="Y139" s="25"/>
    </row>
    <row r="140" spans="1:29" ht="25.15" customHeight="1">
      <c r="A140" s="9"/>
      <c r="B140" s="26" t="s">
        <v>87</v>
      </c>
      <c r="C140" s="9"/>
      <c r="D140" s="9"/>
      <c r="E140" s="9"/>
      <c r="F140" s="9"/>
      <c r="G140" s="9"/>
      <c r="H140" s="10"/>
      <c r="I140" s="9"/>
      <c r="J140" s="9"/>
      <c r="K140" s="9"/>
      <c r="L140" s="9"/>
      <c r="M140" s="10"/>
      <c r="N140" s="10"/>
      <c r="O140" s="10"/>
      <c r="P140" s="9"/>
      <c r="Q140" s="25"/>
      <c r="R140" s="9"/>
      <c r="S140" s="9"/>
      <c r="T140" s="9"/>
      <c r="U140" s="22"/>
      <c r="V140" s="25"/>
      <c r="W140" s="25"/>
      <c r="X140" s="25"/>
      <c r="Y140" s="25"/>
    </row>
    <row r="141" spans="1:29" ht="25.15" customHeight="1">
      <c r="A141" s="9"/>
      <c r="B141" s="35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4"/>
      <c r="N141" s="9"/>
      <c r="O141" s="9"/>
      <c r="P141" s="9"/>
      <c r="Q141" s="25"/>
      <c r="R141" s="9"/>
      <c r="S141" s="9"/>
      <c r="T141" s="9"/>
      <c r="U141" s="25"/>
      <c r="V141" s="25"/>
      <c r="W141" s="25"/>
      <c r="X141" s="25"/>
      <c r="Y141" s="25"/>
    </row>
    <row r="142" spans="1:29" ht="25.15" customHeight="1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25"/>
      <c r="R142" s="9"/>
      <c r="S142" s="9"/>
      <c r="T142" s="9"/>
      <c r="U142" s="25"/>
      <c r="V142" s="25"/>
      <c r="W142" s="25"/>
      <c r="X142" s="25"/>
      <c r="Y142" s="25"/>
    </row>
    <row r="143" spans="1:29" ht="25.15" customHeight="1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25"/>
      <c r="R143" s="9"/>
      <c r="S143" s="9"/>
      <c r="T143" s="9"/>
      <c r="U143" s="25"/>
      <c r="V143" s="25"/>
      <c r="W143" s="25"/>
      <c r="X143" s="25"/>
      <c r="Y143" s="25"/>
    </row>
    <row r="144" spans="1:29" ht="25.15" customHeight="1">
      <c r="A144" s="9"/>
      <c r="B144" s="36"/>
      <c r="C144" s="37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25"/>
      <c r="R144" s="9"/>
      <c r="S144" s="9"/>
      <c r="T144" s="9"/>
      <c r="U144" s="25"/>
      <c r="V144" s="25"/>
      <c r="W144" s="25"/>
      <c r="X144" s="25"/>
      <c r="Y144" s="25"/>
    </row>
    <row r="145" spans="1:25" ht="25.15" customHeight="1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25"/>
      <c r="R145" s="9"/>
      <c r="S145" s="9"/>
      <c r="T145" s="9"/>
      <c r="U145" s="25"/>
      <c r="V145" s="25"/>
      <c r="W145" s="25"/>
      <c r="X145" s="25"/>
      <c r="Y145" s="25"/>
    </row>
    <row r="146" spans="1:25" ht="25.15" customHeight="1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25"/>
      <c r="R146" s="9"/>
      <c r="S146" s="9"/>
      <c r="T146" s="9"/>
      <c r="U146" s="25"/>
      <c r="V146" s="25"/>
      <c r="W146" s="25"/>
      <c r="X146" s="25"/>
      <c r="Y146" s="25"/>
    </row>
    <row r="147" spans="1:25" ht="25.15" customHeight="1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25"/>
      <c r="R147" s="9"/>
      <c r="S147" s="9"/>
      <c r="T147" s="9"/>
      <c r="U147" s="25"/>
      <c r="V147" s="25"/>
      <c r="W147" s="25"/>
      <c r="X147" s="25"/>
      <c r="Y147" s="25"/>
    </row>
    <row r="148" spans="1:25" ht="25.15" customHeight="1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25"/>
      <c r="R148" s="9"/>
      <c r="S148" s="9"/>
      <c r="T148" s="9"/>
      <c r="U148" s="25"/>
      <c r="V148" s="25"/>
      <c r="W148" s="27"/>
      <c r="X148" s="25"/>
      <c r="Y148" s="25"/>
    </row>
    <row r="149" spans="1:25" ht="25.15" customHeight="1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25"/>
      <c r="R149" s="9"/>
      <c r="S149" s="9"/>
      <c r="T149" s="9"/>
      <c r="U149" s="25"/>
      <c r="V149" s="25"/>
      <c r="W149" s="27"/>
      <c r="X149" s="25"/>
      <c r="Y149" s="25"/>
    </row>
    <row r="150" spans="1:25" ht="2.25" customHeight="1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25"/>
      <c r="R150" s="9"/>
      <c r="S150" s="9"/>
      <c r="T150" s="9"/>
      <c r="U150" s="25"/>
      <c r="V150" s="25"/>
      <c r="W150" s="27"/>
      <c r="X150" s="25"/>
      <c r="Y150" s="25"/>
    </row>
    <row r="151" spans="1:25" ht="25.15" customHeight="1">
      <c r="A151" s="9"/>
      <c r="B151" s="28"/>
      <c r="C151" s="9"/>
      <c r="D151" s="9"/>
      <c r="E151" s="9"/>
      <c r="F151" s="9"/>
      <c r="G151" s="28"/>
      <c r="H151" s="9"/>
      <c r="I151" s="9"/>
      <c r="J151" s="9"/>
      <c r="K151" s="9"/>
      <c r="L151" s="9"/>
      <c r="M151" s="9"/>
      <c r="N151" s="9"/>
      <c r="O151" s="9"/>
      <c r="P151" s="9"/>
      <c r="Q151" s="25"/>
      <c r="R151" s="28"/>
      <c r="S151" s="9"/>
      <c r="T151" s="28"/>
      <c r="U151" s="25"/>
      <c r="V151" s="25"/>
      <c r="W151" s="25"/>
      <c r="X151" s="25"/>
      <c r="Y151" s="25"/>
    </row>
    <row r="152" spans="1:25">
      <c r="A152" s="9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</row>
    <row r="153" spans="1:25">
      <c r="A153" s="9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</row>
    <row r="154" spans="1:25">
      <c r="A154" s="9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</row>
    <row r="155" spans="1:25">
      <c r="A155" s="9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</row>
    <row r="156" spans="1:25">
      <c r="A156" s="9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</row>
    <row r="157" spans="1:25">
      <c r="A157" s="9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</row>
    <row r="158" spans="1:25">
      <c r="A158" s="9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</row>
    <row r="159" spans="1:25">
      <c r="A159" s="9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</row>
    <row r="160" spans="1:25">
      <c r="A160" s="9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</row>
    <row r="161" spans="1:25">
      <c r="A161" s="9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</row>
    <row r="162" spans="1:25">
      <c r="A162" s="9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</row>
    <row r="163" spans="1:25">
      <c r="A163" s="9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</row>
    <row r="164" spans="1:25">
      <c r="A164" s="9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</row>
    <row r="165" spans="1:25">
      <c r="A165" s="9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</row>
    <row r="166" spans="1:25">
      <c r="A166" s="9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</row>
    <row r="167" spans="1:25">
      <c r="A167" s="9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</row>
    <row r="168" spans="1:25">
      <c r="A168" s="9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</row>
    <row r="169" spans="1:25">
      <c r="A169" s="9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</row>
    <row r="170" spans="1:25">
      <c r="A170" s="9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</row>
    <row r="171" spans="1:25">
      <c r="A171" s="9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</row>
    <row r="172" spans="1:25">
      <c r="A172" s="9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</row>
    <row r="173" spans="1:25">
      <c r="A173" s="9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</row>
    <row r="174" spans="1:25">
      <c r="A174" s="9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</row>
    <row r="175" spans="1:25">
      <c r="A175" s="9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</row>
    <row r="176" spans="1:25">
      <c r="A176" s="9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</row>
    <row r="177" spans="1:25">
      <c r="A177" s="9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</row>
    <row r="178" spans="1:25">
      <c r="A178" s="9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</row>
    <row r="179" spans="1:25">
      <c r="A179" s="9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</row>
    <row r="180" spans="1:25">
      <c r="A180" s="9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</row>
    <row r="181" spans="1:25">
      <c r="A181" s="9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</row>
    <row r="182" spans="1:25">
      <c r="A182" s="9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</row>
    <row r="183" spans="1:25">
      <c r="A183" s="9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</row>
    <row r="184" spans="1:25">
      <c r="A184" s="9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</row>
    <row r="185" spans="1:25">
      <c r="A185" s="9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</row>
    <row r="186" spans="1:25">
      <c r="A186" s="9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</row>
    <row r="187" spans="1:25">
      <c r="A187" s="9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</row>
    <row r="188" spans="1:25">
      <c r="A188" s="9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</row>
    <row r="189" spans="1:25">
      <c r="A189" s="9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</row>
    <row r="190" spans="1:25">
      <c r="A190" s="9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</row>
    <row r="191" spans="1:25">
      <c r="A191" s="9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</row>
    <row r="192" spans="1:25">
      <c r="A192" s="9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</row>
    <row r="193" spans="1:25">
      <c r="A193" s="9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</row>
    <row r="194" spans="1:25">
      <c r="A194" s="9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</row>
    <row r="195" spans="1:25">
      <c r="A195" s="9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</row>
    <row r="196" spans="1:25">
      <c r="A196" s="9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</row>
    <row r="197" spans="1:25">
      <c r="A197" s="9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</row>
    <row r="198" spans="1:25">
      <c r="A198" s="9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</row>
    <row r="199" spans="1:25">
      <c r="A199" s="9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</row>
    <row r="200" spans="1:25">
      <c r="A200" s="9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</row>
    <row r="201" spans="1:25">
      <c r="A201" s="9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</row>
    <row r="202" spans="1:25">
      <c r="A202" s="9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</row>
    <row r="203" spans="1:25">
      <c r="A203" s="9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</row>
    <row r="204" spans="1:25">
      <c r="A204" s="9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</row>
    <row r="205" spans="1:25">
      <c r="A205" s="9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</row>
    <row r="206" spans="1:25">
      <c r="A206" s="9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</row>
    <row r="207" spans="1:25">
      <c r="A207" s="9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</row>
    <row r="208" spans="1:25">
      <c r="A208" s="9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</row>
    <row r="209" spans="1:25">
      <c r="A209" s="9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</row>
    <row r="210" spans="1:25">
      <c r="A210" s="9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</row>
    <row r="211" spans="1:25">
      <c r="A211" s="9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</row>
    <row r="212" spans="1:25">
      <c r="A212" s="9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</row>
    <row r="213" spans="1:25">
      <c r="A213" s="9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</row>
    <row r="214" spans="1:25">
      <c r="A214" s="9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</row>
    <row r="215" spans="1:25">
      <c r="A215" s="9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</row>
    <row r="216" spans="1:25">
      <c r="A216" s="9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</row>
    <row r="217" spans="1:25">
      <c r="A217" s="9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</row>
    <row r="218" spans="1:25">
      <c r="A218" s="9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</row>
    <row r="219" spans="1:25">
      <c r="A219" s="9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</row>
    <row r="220" spans="1:25">
      <c r="A220" s="9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</row>
    <row r="221" spans="1:25">
      <c r="A221" s="9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</row>
    <row r="222" spans="1:25">
      <c r="A222" s="9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</row>
    <row r="223" spans="1:25">
      <c r="A223" s="9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</row>
    <row r="224" spans="1:25">
      <c r="A224" s="9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</row>
    <row r="225" spans="1:25">
      <c r="A225" s="9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</row>
    <row r="226" spans="1:25">
      <c r="A226" s="9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</row>
    <row r="227" spans="1:25">
      <c r="A227" s="9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</row>
    <row r="228" spans="1:25">
      <c r="A228" s="9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</row>
    <row r="229" spans="1:25">
      <c r="A229" s="9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</row>
    <row r="230" spans="1:25">
      <c r="A230" s="9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</row>
    <row r="231" spans="1:25">
      <c r="A231" s="9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</row>
    <row r="232" spans="1:25">
      <c r="A232" s="9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</row>
    <row r="233" spans="1:25">
      <c r="A233" s="9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</row>
    <row r="234" spans="1:25">
      <c r="A234" s="9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</row>
    <row r="235" spans="1:25">
      <c r="A235" s="9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</row>
    <row r="236" spans="1:25">
      <c r="A236" s="9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</row>
    <row r="237" spans="1:25">
      <c r="A237" s="9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</row>
    <row r="238" spans="1:25">
      <c r="A238" s="9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</row>
    <row r="239" spans="1:25">
      <c r="A239" s="9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</row>
    <row r="240" spans="1:25">
      <c r="A240" s="9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</row>
    <row r="241" spans="1:25">
      <c r="A241" s="9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</row>
    <row r="242" spans="1:25">
      <c r="A242" s="9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</row>
    <row r="243" spans="1:25">
      <c r="A243" s="9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</row>
    <row r="244" spans="1:25">
      <c r="A244" s="9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</row>
    <row r="245" spans="1:25">
      <c r="A245" s="9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</row>
    <row r="246" spans="1:25">
      <c r="A246" s="9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</row>
    <row r="247" spans="1:25">
      <c r="A247" s="9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</row>
    <row r="248" spans="1:25">
      <c r="A248" s="9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</row>
    <row r="249" spans="1:25">
      <c r="A249" s="9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</row>
    <row r="250" spans="1:25">
      <c r="A250" s="9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</row>
    <row r="251" spans="1:25">
      <c r="A251" s="9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</row>
    <row r="252" spans="1:25">
      <c r="A252" s="9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</row>
    <row r="253" spans="1:25">
      <c r="A253" s="9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</row>
    <row r="254" spans="1:25">
      <c r="A254" s="9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</row>
    <row r="255" spans="1:25">
      <c r="A255" s="9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</row>
    <row r="256" spans="1:25">
      <c r="A256" s="9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</row>
    <row r="257" spans="1:25">
      <c r="A257" s="9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</row>
    <row r="258" spans="1:25">
      <c r="A258" s="9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</row>
    <row r="259" spans="1:25">
      <c r="A259" s="9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</row>
    <row r="260" spans="1:25">
      <c r="A260" s="9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</row>
    <row r="261" spans="1:25">
      <c r="A261" s="9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</row>
    <row r="262" spans="1:25">
      <c r="A262" s="9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</row>
    <row r="263" spans="1:25">
      <c r="A263" s="9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</row>
    <row r="264" spans="1:25">
      <c r="A264" s="9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</row>
  </sheetData>
  <autoFilter ref="A12:AC12" xr:uid="{7CDE0E0F-526F-4326-856C-463CC8058DD5}">
    <sortState xmlns:xlrd2="http://schemas.microsoft.com/office/spreadsheetml/2017/richdata2" ref="A13:AC207">
      <sortCondition ref="A12"/>
    </sortState>
  </autoFilter>
  <phoneticPr fontId="7" type="noConversion"/>
  <printOptions horizontalCentered="1"/>
  <pageMargins left="0.2" right="0.2" top="0.5" bottom="0.5" header="0.3" footer="0.3"/>
  <pageSetup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F006D-6B57-4B1D-B2AA-6C1B98AB4C11}">
  <dimension ref="A1:R101"/>
  <sheetViews>
    <sheetView workbookViewId="0">
      <selection activeCell="B13" sqref="B13:R16"/>
    </sheetView>
  </sheetViews>
  <sheetFormatPr defaultRowHeight="15"/>
  <cols>
    <col min="1" max="1" width="4.28515625" customWidth="1"/>
    <col min="2" max="2" width="21.7109375" bestFit="1" customWidth="1"/>
    <col min="3" max="3" width="14.5703125" bestFit="1" customWidth="1"/>
    <col min="5" max="5" width="11" bestFit="1" customWidth="1"/>
    <col min="6" max="6" width="10.7109375" bestFit="1" customWidth="1"/>
    <col min="7" max="7" width="5" customWidth="1"/>
    <col min="9" max="9" width="13.7109375" bestFit="1" customWidth="1"/>
    <col min="10" max="10" width="6.7109375" customWidth="1"/>
    <col min="11" max="11" width="12.140625" customWidth="1"/>
    <col min="12" max="12" width="11.28515625" customWidth="1"/>
    <col min="13" max="13" width="11" customWidth="1"/>
    <col min="17" max="17" width="10.5703125" bestFit="1" customWidth="1"/>
  </cols>
  <sheetData>
    <row r="1" spans="1:18" ht="18" customHeight="1">
      <c r="B1" s="1" t="s">
        <v>0</v>
      </c>
      <c r="C1" s="38" t="s">
        <v>1</v>
      </c>
      <c r="D1" s="7"/>
    </row>
    <row r="2" spans="1:18" ht="18" customHeight="1">
      <c r="B2" s="1" t="s">
        <v>2</v>
      </c>
      <c r="C2" s="38"/>
      <c r="D2" s="7"/>
      <c r="K2" s="1" t="s">
        <v>4</v>
      </c>
    </row>
    <row r="3" spans="1:18" ht="18" customHeight="1">
      <c r="B3" s="1" t="s">
        <v>5</v>
      </c>
      <c r="C3" s="38"/>
      <c r="D3" s="7"/>
      <c r="K3" s="1" t="s">
        <v>7</v>
      </c>
    </row>
    <row r="4" spans="1:18" ht="18" customHeight="1">
      <c r="B4" s="1" t="s">
        <v>8</v>
      </c>
      <c r="C4" s="2"/>
      <c r="D4" s="6"/>
      <c r="E4" s="6"/>
      <c r="F4" s="6"/>
      <c r="H4" s="1"/>
      <c r="I4" s="1"/>
      <c r="K4" s="1" t="s">
        <v>9</v>
      </c>
    </row>
    <row r="5" spans="1:18" ht="18" customHeight="1">
      <c r="B5" s="1" t="s">
        <v>10</v>
      </c>
      <c r="C5" s="39"/>
      <c r="D5" s="8"/>
      <c r="E5" s="6"/>
      <c r="F5" s="6"/>
      <c r="H5" s="1"/>
      <c r="I5" s="1"/>
      <c r="K5" s="1" t="s">
        <v>11</v>
      </c>
    </row>
    <row r="6" spans="1:18" ht="18" customHeight="1">
      <c r="B6" s="1" t="s">
        <v>12</v>
      </c>
      <c r="C6" s="40"/>
      <c r="D6" s="6"/>
      <c r="E6" s="6"/>
      <c r="F6" s="6"/>
      <c r="H6" s="1"/>
      <c r="I6" s="1"/>
      <c r="K6" s="12" t="s">
        <v>14</v>
      </c>
      <c r="L6" s="13"/>
      <c r="M6" s="13"/>
      <c r="N6" s="13"/>
    </row>
    <row r="7" spans="1:18" ht="18" customHeight="1">
      <c r="B7" s="1" t="s">
        <v>15</v>
      </c>
      <c r="C7" s="38"/>
      <c r="D7" s="7"/>
      <c r="E7" s="3"/>
      <c r="F7" s="3"/>
      <c r="H7" s="1"/>
      <c r="I7" s="1"/>
    </row>
    <row r="8" spans="1:18" ht="18" customHeight="1">
      <c r="B8" s="1" t="s">
        <v>19</v>
      </c>
      <c r="C8" s="38"/>
      <c r="D8" s="14"/>
      <c r="E8" s="7"/>
      <c r="F8" s="7"/>
      <c r="K8" s="1"/>
    </row>
    <row r="9" spans="1:18" ht="18" customHeight="1"/>
    <row r="11" spans="1:18">
      <c r="A11" s="4" t="s">
        <v>23</v>
      </c>
      <c r="K11" s="41"/>
      <c r="L11" s="41"/>
      <c r="M11" s="41"/>
      <c r="N11" s="41"/>
      <c r="O11" s="41"/>
      <c r="P11" s="41"/>
      <c r="Q11" s="41"/>
      <c r="R11" s="41"/>
    </row>
    <row r="12" spans="1:18" ht="15.75" thickBot="1">
      <c r="A12" s="15" t="s">
        <v>32</v>
      </c>
      <c r="B12" s="16" t="s">
        <v>33</v>
      </c>
      <c r="C12" s="17" t="s">
        <v>34</v>
      </c>
      <c r="D12" s="29" t="s">
        <v>35</v>
      </c>
      <c r="E12" s="17" t="s">
        <v>36</v>
      </c>
      <c r="F12" s="16" t="s">
        <v>37</v>
      </c>
      <c r="G12" s="17" t="s">
        <v>38</v>
      </c>
      <c r="H12" s="17" t="s">
        <v>39</v>
      </c>
      <c r="I12" s="17" t="s">
        <v>40</v>
      </c>
      <c r="J12" s="17" t="s">
        <v>17</v>
      </c>
      <c r="K12" s="17" t="s">
        <v>88</v>
      </c>
      <c r="L12" s="17" t="s">
        <v>89</v>
      </c>
      <c r="M12" s="17" t="s">
        <v>90</v>
      </c>
      <c r="N12" s="17" t="s">
        <v>91</v>
      </c>
      <c r="O12" s="17" t="s">
        <v>92</v>
      </c>
      <c r="P12" s="17" t="s">
        <v>93</v>
      </c>
      <c r="Q12" s="17" t="s">
        <v>94</v>
      </c>
      <c r="R12" s="17" t="s">
        <v>95</v>
      </c>
    </row>
    <row r="13" spans="1:18" ht="15.75">
      <c r="A13" s="42">
        <v>1</v>
      </c>
      <c r="B13" s="43" t="str">
        <f>'Roman Shades'!B13</f>
        <v>VF Rashi</v>
      </c>
      <c r="C13" s="43" t="str">
        <f>'Roman Shades'!C13</f>
        <v>Linen</v>
      </c>
      <c r="D13" s="43">
        <f>'Roman Shades'!D13</f>
        <v>4106</v>
      </c>
      <c r="E13" s="43" t="str">
        <f>'Roman Shades'!E13</f>
        <v>MBR 1</v>
      </c>
      <c r="F13" s="43"/>
      <c r="G13" s="43">
        <f>'Roman Shades'!G13</f>
        <v>1</v>
      </c>
      <c r="H13" s="43" t="str">
        <f>'Roman Shades'!H13</f>
        <v xml:space="preserve">Y </v>
      </c>
      <c r="I13" s="43" t="str">
        <f>'Roman Shades'!I13</f>
        <v>Left</v>
      </c>
      <c r="J13" s="44" t="str">
        <f>_xlfn.IFS('Roman Shades'!$L$7="Inside","IM",'Roman Shades'!$L$7="Outside","OM")</f>
        <v>OM</v>
      </c>
      <c r="K13" s="43">
        <f>_xlfn.IFS(J13="OM",'Roman Shades'!K13,J13="IM",'Roman Shades'!K13-0.5)</f>
        <v>25.25</v>
      </c>
      <c r="L13" s="44">
        <f>K13-1.75</f>
        <v>23.5</v>
      </c>
      <c r="M13" s="45">
        <f>IF(J13="IM",'Roman Shades'!K13-1.75,'Roman Shades'!K13-1.25)</f>
        <v>24</v>
      </c>
      <c r="N13" s="45">
        <f>ROUNDDOWN(ROUNDDOWN('Roman Shades'!L13,0)/10,0)</f>
        <v>4</v>
      </c>
      <c r="O13" s="45">
        <f>K13-1.25</f>
        <v>24</v>
      </c>
      <c r="P13" s="44">
        <f>IF('Roman Shades'!$L$8="No",IF('Roman Shades'!$L$7="Inside",'Roman Shades'!K13+1.25,'Roman Shades'!K13+1.5),IF('Roman Shades'!$L$7="Inside",'Roman Shades'!K13+1,'Roman Shades'!K13+1.5))</f>
        <v>26.75</v>
      </c>
      <c r="Q13" s="44">
        <f>IF('Roman Shades'!$L$8="Yes",IF('Roman Shades'!$L$7="Inside",'Roman Shades'!K13-0.5,'Roman Shades'!K13),"")</f>
        <v>25.25</v>
      </c>
      <c r="R13" s="44">
        <f>('Roman Shades'!L13*2)-2</f>
        <v>90</v>
      </c>
    </row>
    <row r="14" spans="1:18" ht="15.75">
      <c r="A14" s="42">
        <v>2</v>
      </c>
      <c r="B14" s="43" t="str">
        <f>'Roman Shades'!B14</f>
        <v>VF Rashi</v>
      </c>
      <c r="C14" s="43" t="str">
        <f>'Roman Shades'!C14</f>
        <v>Linen</v>
      </c>
      <c r="D14" s="43">
        <f>'Roman Shades'!D14</f>
        <v>4107</v>
      </c>
      <c r="E14" s="43" t="str">
        <f>'Roman Shades'!E14</f>
        <v>MBR 2</v>
      </c>
      <c r="F14" s="43"/>
      <c r="G14" s="43">
        <f>'Roman Shades'!G14</f>
        <v>1</v>
      </c>
      <c r="H14" s="43" t="str">
        <f>'Roman Shades'!H14</f>
        <v xml:space="preserve">Y </v>
      </c>
      <c r="I14" s="43" t="str">
        <f>'Roman Shades'!I14</f>
        <v>Left</v>
      </c>
      <c r="J14" s="44" t="str">
        <f>_xlfn.IFS('Roman Shades'!$L$7="Inside","IM",'Roman Shades'!$L$7="Outside","OM")</f>
        <v>OM</v>
      </c>
      <c r="K14" s="43">
        <f>_xlfn.IFS(J14="OM",'Roman Shades'!K14,J14="IM",'Roman Shades'!K14-0.5)</f>
        <v>25.25</v>
      </c>
      <c r="L14" s="44">
        <f>K14-1.75</f>
        <v>23.5</v>
      </c>
      <c r="M14" s="45">
        <f>IF(J14="IM",'Roman Shades'!K14-1.75,'Roman Shades'!K14-1.25)</f>
        <v>24</v>
      </c>
      <c r="N14" s="45">
        <f>ROUNDDOWN(ROUNDDOWN('Roman Shades'!L14,0)/10,0)</f>
        <v>4</v>
      </c>
      <c r="O14" s="45">
        <f>K14-1.25</f>
        <v>24</v>
      </c>
      <c r="P14" s="44">
        <f>IF('Roman Shades'!$L$8="No",IF('Roman Shades'!$L$7="Inside",'Roman Shades'!K14+1.25,'Roman Shades'!K14+1.5),IF('Roman Shades'!$L$7="Inside",'Roman Shades'!K14+1,'Roman Shades'!K14+1.5))</f>
        <v>26.75</v>
      </c>
      <c r="Q14" s="44">
        <f>IF('Roman Shades'!$L$8="Yes",IF('Roman Shades'!$L$7="Inside",'Roman Shades'!K14-0.5,'Roman Shades'!K14),"")</f>
        <v>25.25</v>
      </c>
      <c r="R14" s="44">
        <f>('Roman Shades'!L14*2)-2</f>
        <v>90</v>
      </c>
    </row>
    <row r="15" spans="1:18" ht="15.75">
      <c r="A15" s="42">
        <v>3</v>
      </c>
      <c r="B15" s="43" t="e">
        <f>'Roman Shades'!#REF!</f>
        <v>#REF!</v>
      </c>
      <c r="C15" s="43" t="e">
        <f>'Roman Shades'!#REF!</f>
        <v>#REF!</v>
      </c>
      <c r="D15" s="43" t="e">
        <f>'Roman Shades'!#REF!</f>
        <v>#REF!</v>
      </c>
      <c r="E15" s="43" t="e">
        <f>'Roman Shades'!#REF!</f>
        <v>#REF!</v>
      </c>
      <c r="F15" s="43"/>
      <c r="G15" s="43" t="e">
        <f>'Roman Shades'!#REF!</f>
        <v>#REF!</v>
      </c>
      <c r="H15" s="43" t="e">
        <f>'Roman Shades'!#REF!</f>
        <v>#REF!</v>
      </c>
      <c r="I15" s="43" t="e">
        <f>'Roman Shades'!#REF!</f>
        <v>#REF!</v>
      </c>
      <c r="J15" s="44" t="str">
        <f>_xlfn.IFS('Roman Shades'!$L$7="Inside","IM",'Roman Shades'!$L$7="Outside","OM")</f>
        <v>OM</v>
      </c>
      <c r="K15" s="43" t="e">
        <f>_xlfn.IFS(J15="OM",'Roman Shades'!#REF!,J15="IM",'Roman Shades'!#REF!-0.5)</f>
        <v>#REF!</v>
      </c>
      <c r="L15" s="44" t="e">
        <f>K15-1.75</f>
        <v>#REF!</v>
      </c>
      <c r="M15" s="45" t="e">
        <f>IF(J15="IM",'Roman Shades'!#REF!-1.75,'Roman Shades'!#REF!-1.25)</f>
        <v>#REF!</v>
      </c>
      <c r="N15" s="45" t="e">
        <f>ROUNDDOWN(ROUNDDOWN('Roman Shades'!#REF!,0)/10,0)</f>
        <v>#REF!</v>
      </c>
      <c r="O15" s="45" t="e">
        <f>K15-1.25</f>
        <v>#REF!</v>
      </c>
      <c r="P15" s="44" t="e">
        <f>IF('Roman Shades'!$L$8="No",IF('Roman Shades'!$L$7="Inside",'Roman Shades'!#REF!+1.25,'Roman Shades'!#REF!+1.5),IF('Roman Shades'!$L$7="Inside",'Roman Shades'!#REF!+1,'Roman Shades'!#REF!+1.5))</f>
        <v>#REF!</v>
      </c>
      <c r="Q15" s="44" t="e">
        <f>IF('Roman Shades'!$L$8="Yes",IF('Roman Shades'!$L$7="Inside",'Roman Shades'!#REF!-0.5,'Roman Shades'!#REF!),"")</f>
        <v>#REF!</v>
      </c>
      <c r="R15" s="44" t="e">
        <f>('Roman Shades'!#REF!*2)-2</f>
        <v>#REF!</v>
      </c>
    </row>
    <row r="16" spans="1:18" ht="15.75">
      <c r="A16" s="42">
        <v>4</v>
      </c>
      <c r="B16" s="43" t="e">
        <f>'Roman Shades'!#REF!</f>
        <v>#REF!</v>
      </c>
      <c r="C16" s="43" t="e">
        <f>'Roman Shades'!#REF!</f>
        <v>#REF!</v>
      </c>
      <c r="D16" s="43" t="e">
        <f>'Roman Shades'!#REF!</f>
        <v>#REF!</v>
      </c>
      <c r="E16" s="43" t="e">
        <f>'Roman Shades'!#REF!</f>
        <v>#REF!</v>
      </c>
      <c r="F16" s="43"/>
      <c r="G16" s="43" t="e">
        <f>'Roman Shades'!#REF!</f>
        <v>#REF!</v>
      </c>
      <c r="H16" s="43" t="e">
        <f>'Roman Shades'!#REF!</f>
        <v>#REF!</v>
      </c>
      <c r="I16" s="43" t="e">
        <f>'Roman Shades'!#REF!</f>
        <v>#REF!</v>
      </c>
      <c r="J16" s="44" t="str">
        <f>_xlfn.IFS('Roman Shades'!$L$7="Inside","IM",'Roman Shades'!$L$7="Outside","OM")</f>
        <v>OM</v>
      </c>
      <c r="K16" s="43" t="e">
        <f>_xlfn.IFS(J16="OM",'Roman Shades'!#REF!,J16="IM",'Roman Shades'!#REF!-0.5)</f>
        <v>#REF!</v>
      </c>
      <c r="L16" s="44" t="e">
        <f>K16-1.75</f>
        <v>#REF!</v>
      </c>
      <c r="M16" s="45" t="e">
        <f>IF(J16="IM",'Roman Shades'!#REF!-1.75,'Roman Shades'!#REF!-1.25)</f>
        <v>#REF!</v>
      </c>
      <c r="N16" s="45" t="e">
        <f>ROUNDDOWN(ROUNDDOWN('Roman Shades'!#REF!,0)/10,0)</f>
        <v>#REF!</v>
      </c>
      <c r="O16" s="45" t="e">
        <f>K16-1.25</f>
        <v>#REF!</v>
      </c>
      <c r="P16" s="44" t="e">
        <f>IF('Roman Shades'!$L$8="No",IF('Roman Shades'!$L$7="Inside",'Roman Shades'!#REF!+1.25,'Roman Shades'!#REF!+1.5),IF('Roman Shades'!$L$7="Inside",'Roman Shades'!#REF!+1,'Roman Shades'!#REF!+1.5))</f>
        <v>#REF!</v>
      </c>
      <c r="Q16" s="44" t="e">
        <f>IF('Roman Shades'!$L$8="Yes",IF('Roman Shades'!$L$7="Inside",'Roman Shades'!#REF!-0.5,'Roman Shades'!#REF!),"")</f>
        <v>#REF!</v>
      </c>
      <c r="R16" s="44" t="e">
        <f>('Roman Shades'!#REF!*2)-2</f>
        <v>#REF!</v>
      </c>
    </row>
    <row r="17" spans="1:18" ht="15.75">
      <c r="A17" s="42">
        <v>5</v>
      </c>
      <c r="B17" s="43" t="e">
        <f>'Roman Shades'!#REF!</f>
        <v>#REF!</v>
      </c>
      <c r="C17" s="43" t="e">
        <f>'Roman Shades'!#REF!</f>
        <v>#REF!</v>
      </c>
      <c r="D17" s="43" t="e">
        <f>'Roman Shades'!#REF!</f>
        <v>#REF!</v>
      </c>
      <c r="E17" s="43" t="e">
        <f>'Roman Shades'!#REF!</f>
        <v>#REF!</v>
      </c>
      <c r="F17" s="43"/>
      <c r="G17" s="43" t="e">
        <f>'Roman Shades'!#REF!</f>
        <v>#REF!</v>
      </c>
      <c r="H17" s="43" t="e">
        <f>'Roman Shades'!#REF!</f>
        <v>#REF!</v>
      </c>
      <c r="I17" s="43" t="e">
        <f>'Roman Shades'!#REF!</f>
        <v>#REF!</v>
      </c>
      <c r="J17" s="44" t="str">
        <f>_xlfn.IFS('Roman Shades'!$L$7="Inside","IM",'Roman Shades'!$L$7="Outside","OM")</f>
        <v>OM</v>
      </c>
      <c r="K17" s="43" t="e">
        <f>_xlfn.IFS(J17="OM",'Roman Shades'!#REF!,J17="IM",'Roman Shades'!#REF!-0.5)</f>
        <v>#REF!</v>
      </c>
      <c r="L17" s="44" t="e">
        <f t="shared" ref="L17:L80" si="0">K17-1.75</f>
        <v>#REF!</v>
      </c>
      <c r="M17" s="45" t="e">
        <f>IF(J17="IM",'Roman Shades'!#REF!-1.75,'Roman Shades'!#REF!-1.25)</f>
        <v>#REF!</v>
      </c>
      <c r="N17" s="45" t="e">
        <f>ROUNDDOWN(ROUNDDOWN('Roman Shades'!#REF!,0)/10,0)</f>
        <v>#REF!</v>
      </c>
      <c r="O17" s="45" t="e">
        <f t="shared" ref="O17:O80" si="1">K17-1.25</f>
        <v>#REF!</v>
      </c>
      <c r="P17" s="44" t="e">
        <f>IF('Roman Shades'!L12="No",IF('Roman Shades'!L11="Inside",'Roman Shades'!#REF!+1.125,'Roman Shades'!#REF!+1.5),IF('Roman Shades'!L11="Inside",'Roman Shades'!#REF!+1,'Roman Shades'!#REF!+1.375))</f>
        <v>#REF!</v>
      </c>
      <c r="Q17" s="44" t="e">
        <f>IF('Roman Shades'!$L$8="Yes",IF('Roman Shades'!$L$7="Inside",'Roman Shades'!#REF!-0.375,'Roman Shades'!#REF!),"")</f>
        <v>#REF!</v>
      </c>
      <c r="R17" s="44" t="e">
        <f>('Roman Shades'!#REF!*2)-2</f>
        <v>#REF!</v>
      </c>
    </row>
    <row r="18" spans="1:18" ht="15.75">
      <c r="A18" s="42">
        <v>6</v>
      </c>
      <c r="B18" s="43" t="e">
        <f>'Roman Shades'!#REF!</f>
        <v>#REF!</v>
      </c>
      <c r="C18" s="43" t="e">
        <f>'Roman Shades'!#REF!</f>
        <v>#REF!</v>
      </c>
      <c r="D18" s="43" t="e">
        <f>'Roman Shades'!#REF!</f>
        <v>#REF!</v>
      </c>
      <c r="E18" s="43" t="e">
        <f>'Roman Shades'!#REF!</f>
        <v>#REF!</v>
      </c>
      <c r="F18" s="43"/>
      <c r="G18" s="43" t="e">
        <f>'Roman Shades'!#REF!</f>
        <v>#REF!</v>
      </c>
      <c r="H18" s="43" t="e">
        <f>'Roman Shades'!#REF!</f>
        <v>#REF!</v>
      </c>
      <c r="I18" s="43" t="e">
        <f>'Roman Shades'!#REF!</f>
        <v>#REF!</v>
      </c>
      <c r="J18" s="44" t="str">
        <f>_xlfn.IFS('Roman Shades'!$L$7="Inside","IM",'Roman Shades'!$L$7="Outside","OM")</f>
        <v>OM</v>
      </c>
      <c r="K18" s="43" t="e">
        <f>_xlfn.IFS(J18="OM",'Roman Shades'!#REF!,J18="IM",'Roman Shades'!#REF!-0.5)</f>
        <v>#REF!</v>
      </c>
      <c r="L18" s="44" t="e">
        <f t="shared" si="0"/>
        <v>#REF!</v>
      </c>
      <c r="M18" s="45" t="e">
        <f>IF(J18="IM",'Roman Shades'!#REF!-1.75,'Roman Shades'!#REF!-1.25)</f>
        <v>#REF!</v>
      </c>
      <c r="N18" s="45" t="e">
        <f>ROUNDDOWN(ROUNDDOWN('Roman Shades'!#REF!,0)/10,0)</f>
        <v>#REF!</v>
      </c>
      <c r="O18" s="45" t="e">
        <f t="shared" si="1"/>
        <v>#REF!</v>
      </c>
      <c r="P18" s="44" t="e">
        <f>IF('Roman Shades'!L13="No",IF('Roman Shades'!L12="Inside",'Roman Shades'!#REF!+1.125,'Roman Shades'!#REF!+1.5),IF('Roman Shades'!L12="Inside",'Roman Shades'!#REF!+1,'Roman Shades'!#REF!+1.375))</f>
        <v>#REF!</v>
      </c>
      <c r="Q18" s="44" t="e">
        <f>IF('Roman Shades'!$L$8="Yes",IF('Roman Shades'!$L$7="Inside",'Roman Shades'!#REF!-0.375,'Roman Shades'!#REF!),"")</f>
        <v>#REF!</v>
      </c>
      <c r="R18" s="44">
        <f>('Roman Shades'!L138*2)-2</f>
        <v>-2</v>
      </c>
    </row>
    <row r="19" spans="1:18" ht="15.75">
      <c r="A19" s="42">
        <v>7</v>
      </c>
      <c r="B19" s="43" t="e">
        <f>'Roman Shades'!#REF!</f>
        <v>#REF!</v>
      </c>
      <c r="C19" s="43" t="e">
        <f>'Roman Shades'!#REF!</f>
        <v>#REF!</v>
      </c>
      <c r="D19" s="43" t="e">
        <f>'Roman Shades'!#REF!</f>
        <v>#REF!</v>
      </c>
      <c r="E19" s="43" t="e">
        <f>'Roman Shades'!#REF!</f>
        <v>#REF!</v>
      </c>
      <c r="F19" s="43"/>
      <c r="G19" s="43" t="e">
        <f>'Roman Shades'!#REF!</f>
        <v>#REF!</v>
      </c>
      <c r="H19" s="43" t="e">
        <f>'Roman Shades'!#REF!</f>
        <v>#REF!</v>
      </c>
      <c r="I19" s="43" t="e">
        <f>'Roman Shades'!#REF!</f>
        <v>#REF!</v>
      </c>
      <c r="J19" s="44" t="str">
        <f>_xlfn.IFS('Roman Shades'!$L$7="Inside","IM",'Roman Shades'!$L$7="Outside","OM")</f>
        <v>OM</v>
      </c>
      <c r="K19" s="43" t="e">
        <f>_xlfn.IFS(J19="OM",'Roman Shades'!#REF!,J19="IM",'Roman Shades'!#REF!-0.5)</f>
        <v>#REF!</v>
      </c>
      <c r="L19" s="44" t="e">
        <f t="shared" si="0"/>
        <v>#REF!</v>
      </c>
      <c r="M19" s="45" t="e">
        <f>IF(J19="IM",'Roman Shades'!#REF!-1.75,'Roman Shades'!#REF!-1.25)</f>
        <v>#REF!</v>
      </c>
      <c r="N19" s="45" t="e">
        <f>ROUNDDOWN(ROUNDDOWN('Roman Shades'!#REF!,0)/10,0)</f>
        <v>#REF!</v>
      </c>
      <c r="O19" s="45" t="e">
        <f t="shared" si="1"/>
        <v>#REF!</v>
      </c>
      <c r="P19" s="44" t="e">
        <f>IF('Roman Shades'!L14="No",IF('Roman Shades'!L13="Inside",'Roman Shades'!#REF!+1.125,'Roman Shades'!#REF!+1.5),IF('Roman Shades'!L13="Inside",'Roman Shades'!#REF!+1,'Roman Shades'!#REF!+1.375))</f>
        <v>#REF!</v>
      </c>
      <c r="Q19" s="44" t="e">
        <f>IF('Roman Shades'!$L$8="Yes",IF('Roman Shades'!$L$7="Inside",'Roman Shades'!#REF!-0.375,'Roman Shades'!#REF!),"")</f>
        <v>#REF!</v>
      </c>
      <c r="R19" s="44">
        <f>('Roman Shades'!L139*2)-2</f>
        <v>-2</v>
      </c>
    </row>
    <row r="20" spans="1:18" ht="15.75">
      <c r="A20" s="42">
        <v>8</v>
      </c>
      <c r="B20" s="43" t="e">
        <f>'Roman Shades'!#REF!</f>
        <v>#REF!</v>
      </c>
      <c r="C20" s="43" t="e">
        <f>'Roman Shades'!#REF!</f>
        <v>#REF!</v>
      </c>
      <c r="D20" s="43" t="e">
        <f>'Roman Shades'!#REF!</f>
        <v>#REF!</v>
      </c>
      <c r="E20" s="43" t="e">
        <f>'Roman Shades'!#REF!</f>
        <v>#REF!</v>
      </c>
      <c r="F20" s="43"/>
      <c r="G20" s="43" t="e">
        <f>'Roman Shades'!#REF!</f>
        <v>#REF!</v>
      </c>
      <c r="H20" s="43" t="e">
        <f>'Roman Shades'!#REF!</f>
        <v>#REF!</v>
      </c>
      <c r="I20" s="43" t="e">
        <f>'Roman Shades'!#REF!</f>
        <v>#REF!</v>
      </c>
      <c r="J20" s="44" t="str">
        <f>_xlfn.IFS('Roman Shades'!$L$7="Inside","IM",'Roman Shades'!$L$7="Outside","OM")</f>
        <v>OM</v>
      </c>
      <c r="K20" s="43" t="e">
        <f>_xlfn.IFS(J20="OM",'Roman Shades'!#REF!,J20="IM",'Roman Shades'!#REF!-0.5)</f>
        <v>#REF!</v>
      </c>
      <c r="L20" s="44" t="e">
        <f t="shared" si="0"/>
        <v>#REF!</v>
      </c>
      <c r="M20" s="45" t="e">
        <f>IF(J20="IM",'Roman Shades'!#REF!-1.75,'Roman Shades'!#REF!-1.25)</f>
        <v>#REF!</v>
      </c>
      <c r="N20" s="45" t="e">
        <f>ROUNDDOWN(ROUNDDOWN('Roman Shades'!#REF!,0)/10,0)</f>
        <v>#REF!</v>
      </c>
      <c r="O20" s="45" t="e">
        <f t="shared" si="1"/>
        <v>#REF!</v>
      </c>
      <c r="P20" s="44" t="e">
        <f>IF('Roman Shades'!#REF!="No",IF('Roman Shades'!L14="Inside",'Roman Shades'!#REF!+1.125,'Roman Shades'!#REF!+1.5),IF('Roman Shades'!L14="Inside",'Roman Shades'!#REF!+1,'Roman Shades'!#REF!+1.375))</f>
        <v>#REF!</v>
      </c>
      <c r="Q20" s="44" t="e">
        <f>IF('Roman Shades'!$L$8="Yes",IF('Roman Shades'!$L$7="Inside",'Roman Shades'!#REF!-0.375,'Roman Shades'!#REF!),"")</f>
        <v>#REF!</v>
      </c>
      <c r="R20" s="44">
        <f>('Roman Shades'!L140*2)-2</f>
        <v>-2</v>
      </c>
    </row>
    <row r="21" spans="1:18" ht="15.75">
      <c r="A21" s="42">
        <v>9</v>
      </c>
      <c r="B21" s="43" t="e">
        <f>'Roman Shades'!#REF!</f>
        <v>#REF!</v>
      </c>
      <c r="C21" s="43" t="e">
        <f>'Roman Shades'!#REF!</f>
        <v>#REF!</v>
      </c>
      <c r="D21" s="43" t="e">
        <f>'Roman Shades'!#REF!</f>
        <v>#REF!</v>
      </c>
      <c r="E21" s="43" t="e">
        <f>'Roman Shades'!#REF!</f>
        <v>#REF!</v>
      </c>
      <c r="F21" s="43"/>
      <c r="G21" s="43" t="e">
        <f>'Roman Shades'!#REF!</f>
        <v>#REF!</v>
      </c>
      <c r="H21" s="43" t="e">
        <f>'Roman Shades'!#REF!</f>
        <v>#REF!</v>
      </c>
      <c r="I21" s="43" t="e">
        <f>'Roman Shades'!#REF!</f>
        <v>#REF!</v>
      </c>
      <c r="J21" s="44" t="str">
        <f>_xlfn.IFS('Roman Shades'!$L$7="Inside","IM",'Roman Shades'!$L$7="Outside","OM")</f>
        <v>OM</v>
      </c>
      <c r="K21" s="43" t="e">
        <f>_xlfn.IFS(J21="OM",'Roman Shades'!#REF!,J21="IM",'Roman Shades'!#REF!-0.5)</f>
        <v>#REF!</v>
      </c>
      <c r="L21" s="44" t="e">
        <f t="shared" si="0"/>
        <v>#REF!</v>
      </c>
      <c r="M21" s="45" t="e">
        <f>IF(J21="IM",'Roman Shades'!#REF!-1.75,'Roman Shades'!#REF!-1.25)</f>
        <v>#REF!</v>
      </c>
      <c r="N21" s="45" t="e">
        <f>ROUNDDOWN(ROUNDDOWN('Roman Shades'!#REF!,0)/10,0)</f>
        <v>#REF!</v>
      </c>
      <c r="O21" s="45" t="e">
        <f t="shared" si="1"/>
        <v>#REF!</v>
      </c>
      <c r="P21" s="44" t="e">
        <f>IF('Roman Shades'!#REF!="No",IF('Roman Shades'!#REF!="Inside",'Roman Shades'!#REF!+1.125,'Roman Shades'!#REF!+1.5),IF('Roman Shades'!#REF!="Inside",'Roman Shades'!#REF!+1,'Roman Shades'!#REF!+1.375))</f>
        <v>#REF!</v>
      </c>
      <c r="Q21" s="44" t="e">
        <f>IF('Roman Shades'!$L$8="Yes",IF('Roman Shades'!$L$7="Inside",'Roman Shades'!#REF!-0.375,'Roman Shades'!#REF!),"")</f>
        <v>#REF!</v>
      </c>
      <c r="R21" s="44">
        <f>('Roman Shades'!L141*2)-2</f>
        <v>-2</v>
      </c>
    </row>
    <row r="22" spans="1:18" ht="15.75">
      <c r="A22" s="42">
        <v>10</v>
      </c>
      <c r="B22" s="43" t="e">
        <f>'Roman Shades'!#REF!</f>
        <v>#REF!</v>
      </c>
      <c r="C22" s="43" t="e">
        <f>'Roman Shades'!#REF!</f>
        <v>#REF!</v>
      </c>
      <c r="D22" s="43" t="e">
        <f>'Roman Shades'!#REF!</f>
        <v>#REF!</v>
      </c>
      <c r="E22" s="43" t="e">
        <f>'Roman Shades'!#REF!</f>
        <v>#REF!</v>
      </c>
      <c r="F22" s="43"/>
      <c r="G22" s="43" t="e">
        <f>'Roman Shades'!#REF!</f>
        <v>#REF!</v>
      </c>
      <c r="H22" s="43" t="e">
        <f>'Roman Shades'!#REF!</f>
        <v>#REF!</v>
      </c>
      <c r="I22" s="43" t="e">
        <f>'Roman Shades'!#REF!</f>
        <v>#REF!</v>
      </c>
      <c r="J22" s="44" t="str">
        <f>_xlfn.IFS('Roman Shades'!$L$7="Inside","IM",'Roman Shades'!$L$7="Outside","OM")</f>
        <v>OM</v>
      </c>
      <c r="K22" s="43" t="e">
        <f>_xlfn.IFS(J22="OM",'Roman Shades'!#REF!,J22="IM",'Roman Shades'!#REF!-0.5)</f>
        <v>#REF!</v>
      </c>
      <c r="L22" s="44" t="e">
        <f t="shared" si="0"/>
        <v>#REF!</v>
      </c>
      <c r="M22" s="45" t="e">
        <f>IF(J22="IM",'Roman Shades'!#REF!-1.75,'Roman Shades'!#REF!-1.25)</f>
        <v>#REF!</v>
      </c>
      <c r="N22" s="45" t="e">
        <f>ROUNDDOWN(ROUNDDOWN('Roman Shades'!#REF!,0)/10,0)</f>
        <v>#REF!</v>
      </c>
      <c r="O22" s="45" t="e">
        <f t="shared" si="1"/>
        <v>#REF!</v>
      </c>
      <c r="P22" s="44" t="e">
        <f>IF('Roman Shades'!#REF!="No",IF('Roman Shades'!#REF!="Inside",'Roman Shades'!#REF!+1.125,'Roman Shades'!#REF!+1.5),IF('Roman Shades'!#REF!="Inside",'Roman Shades'!#REF!+1,'Roman Shades'!#REF!+1.375))</f>
        <v>#REF!</v>
      </c>
      <c r="Q22" s="44" t="e">
        <f>IF('Roman Shades'!$L$8="Yes",IF('Roman Shades'!$L$7="Inside",'Roman Shades'!#REF!-0.375,'Roman Shades'!#REF!),"")</f>
        <v>#REF!</v>
      </c>
      <c r="R22" s="44">
        <f>('Roman Shades'!L142*2)-2</f>
        <v>-2</v>
      </c>
    </row>
    <row r="23" spans="1:18" ht="15.75">
      <c r="A23" s="42">
        <v>11</v>
      </c>
      <c r="B23" s="43" t="e">
        <f>'Roman Shades'!#REF!</f>
        <v>#REF!</v>
      </c>
      <c r="C23" s="43" t="e">
        <f>'Roman Shades'!#REF!</f>
        <v>#REF!</v>
      </c>
      <c r="D23" s="43" t="e">
        <f>'Roman Shades'!#REF!</f>
        <v>#REF!</v>
      </c>
      <c r="E23" s="43" t="e">
        <f>'Roman Shades'!#REF!</f>
        <v>#REF!</v>
      </c>
      <c r="F23" s="43"/>
      <c r="G23" s="43" t="e">
        <f>'Roman Shades'!#REF!</f>
        <v>#REF!</v>
      </c>
      <c r="H23" s="43" t="e">
        <f>'Roman Shades'!#REF!</f>
        <v>#REF!</v>
      </c>
      <c r="I23" s="43" t="e">
        <f>'Roman Shades'!#REF!</f>
        <v>#REF!</v>
      </c>
      <c r="J23" s="44" t="str">
        <f>_xlfn.IFS('Roman Shades'!$L$7="Inside","IM",'Roman Shades'!$L$7="Outside","OM")</f>
        <v>OM</v>
      </c>
      <c r="K23" s="43" t="e">
        <f>_xlfn.IFS(J23="OM",'Roman Shades'!#REF!,J23="IM",'Roman Shades'!#REF!-0.5)</f>
        <v>#REF!</v>
      </c>
      <c r="L23" s="44" t="e">
        <f t="shared" si="0"/>
        <v>#REF!</v>
      </c>
      <c r="M23" s="45" t="e">
        <f>IF(J23="IM",'Roman Shades'!#REF!-1.75,'Roman Shades'!#REF!-1.25)</f>
        <v>#REF!</v>
      </c>
      <c r="N23" s="45" t="e">
        <f>ROUNDDOWN(ROUNDDOWN('Roman Shades'!#REF!,0)/10,0)</f>
        <v>#REF!</v>
      </c>
      <c r="O23" s="45" t="e">
        <f t="shared" si="1"/>
        <v>#REF!</v>
      </c>
      <c r="P23" s="44" t="e">
        <f>IF('Roman Shades'!#REF!="No",IF('Roman Shades'!#REF!="Inside",'Roman Shades'!#REF!+1.125,'Roman Shades'!#REF!+1.5),IF('Roman Shades'!#REF!="Inside",'Roman Shades'!#REF!+1,'Roman Shades'!#REF!+1.375))</f>
        <v>#REF!</v>
      </c>
      <c r="Q23" s="44" t="e">
        <f>IF('Roman Shades'!$L$8="Yes",IF('Roman Shades'!$L$7="Inside",'Roman Shades'!#REF!-0.375,'Roman Shades'!#REF!),"")</f>
        <v>#REF!</v>
      </c>
      <c r="R23" s="44">
        <f>('Roman Shades'!L143*2)-2</f>
        <v>-2</v>
      </c>
    </row>
    <row r="24" spans="1:18" ht="15.75">
      <c r="A24" s="42">
        <v>12</v>
      </c>
      <c r="B24" s="43" t="e">
        <f>'Roman Shades'!#REF!</f>
        <v>#REF!</v>
      </c>
      <c r="C24" s="43" t="e">
        <f>'Roman Shades'!#REF!</f>
        <v>#REF!</v>
      </c>
      <c r="D24" s="43" t="e">
        <f>'Roman Shades'!#REF!</f>
        <v>#REF!</v>
      </c>
      <c r="E24" s="43" t="e">
        <f>'Roman Shades'!#REF!</f>
        <v>#REF!</v>
      </c>
      <c r="F24" s="43"/>
      <c r="G24" s="43" t="e">
        <f>'Roman Shades'!#REF!</f>
        <v>#REF!</v>
      </c>
      <c r="H24" s="43" t="e">
        <f>'Roman Shades'!#REF!</f>
        <v>#REF!</v>
      </c>
      <c r="I24" s="43" t="e">
        <f>'Roman Shades'!#REF!</f>
        <v>#REF!</v>
      </c>
      <c r="J24" s="44" t="str">
        <f>_xlfn.IFS('Roman Shades'!$L$7="Inside","IM",'Roman Shades'!$L$7="Outside","OM")</f>
        <v>OM</v>
      </c>
      <c r="K24" s="43" t="e">
        <f>_xlfn.IFS(J24="OM",'Roman Shades'!#REF!,J24="IM",'Roman Shades'!#REF!-0.5)</f>
        <v>#REF!</v>
      </c>
      <c r="L24" s="44" t="e">
        <f t="shared" si="0"/>
        <v>#REF!</v>
      </c>
      <c r="M24" s="45" t="e">
        <f>IF(J24="IM",'Roman Shades'!#REF!-1.75,'Roman Shades'!#REF!-1.25)</f>
        <v>#REF!</v>
      </c>
      <c r="N24" s="45" t="e">
        <f>ROUNDDOWN(ROUNDDOWN('Roman Shades'!#REF!,0)/10,0)</f>
        <v>#REF!</v>
      </c>
      <c r="O24" s="45" t="e">
        <f t="shared" si="1"/>
        <v>#REF!</v>
      </c>
      <c r="P24" s="44" t="e">
        <f>IF('Roman Shades'!#REF!="No",IF('Roman Shades'!#REF!="Inside",'Roman Shades'!#REF!+1.125,'Roman Shades'!#REF!+1.5),IF('Roman Shades'!#REF!="Inside",'Roman Shades'!#REF!+1,'Roman Shades'!#REF!+1.375))</f>
        <v>#REF!</v>
      </c>
      <c r="Q24" s="44" t="e">
        <f>IF('Roman Shades'!$L$8="Yes",IF('Roman Shades'!$L$7="Inside",'Roman Shades'!#REF!-0.375,'Roman Shades'!#REF!),"")</f>
        <v>#REF!</v>
      </c>
      <c r="R24" s="44">
        <f>('Roman Shades'!L144*2)-2</f>
        <v>-2</v>
      </c>
    </row>
    <row r="25" spans="1:18" ht="15.75">
      <c r="A25" s="42">
        <v>13</v>
      </c>
      <c r="B25" s="43" t="e">
        <f>'Roman Shades'!#REF!</f>
        <v>#REF!</v>
      </c>
      <c r="C25" s="43" t="e">
        <f>'Roman Shades'!#REF!</f>
        <v>#REF!</v>
      </c>
      <c r="D25" s="43" t="e">
        <f>'Roman Shades'!#REF!</f>
        <v>#REF!</v>
      </c>
      <c r="E25" s="43" t="e">
        <f>'Roman Shades'!#REF!</f>
        <v>#REF!</v>
      </c>
      <c r="F25" s="43"/>
      <c r="G25" s="43" t="e">
        <f>'Roman Shades'!#REF!</f>
        <v>#REF!</v>
      </c>
      <c r="H25" s="43" t="e">
        <f>'Roman Shades'!#REF!</f>
        <v>#REF!</v>
      </c>
      <c r="I25" s="43" t="e">
        <f>'Roman Shades'!#REF!</f>
        <v>#REF!</v>
      </c>
      <c r="J25" s="44" t="str">
        <f>_xlfn.IFS('Roman Shades'!$L$7="Inside","IM",'Roman Shades'!$L$7="Outside","OM")</f>
        <v>OM</v>
      </c>
      <c r="K25" s="43" t="e">
        <f>_xlfn.IFS(J25="OM",'Roman Shades'!#REF!,J25="IM",'Roman Shades'!#REF!-0.5)</f>
        <v>#REF!</v>
      </c>
      <c r="L25" s="44" t="e">
        <f t="shared" si="0"/>
        <v>#REF!</v>
      </c>
      <c r="M25" s="45" t="e">
        <f>IF(J25="IM",'Roman Shades'!#REF!-1.75,'Roman Shades'!#REF!-1.25)</f>
        <v>#REF!</v>
      </c>
      <c r="N25" s="45" t="e">
        <f>ROUNDDOWN(ROUNDDOWN('Roman Shades'!#REF!,0)/10,0)</f>
        <v>#REF!</v>
      </c>
      <c r="O25" s="45" t="e">
        <f t="shared" si="1"/>
        <v>#REF!</v>
      </c>
      <c r="P25" s="44" t="e">
        <f>IF('Roman Shades'!#REF!="No",IF('Roman Shades'!#REF!="Inside",'Roman Shades'!#REF!+1.125,'Roman Shades'!#REF!+1.5),IF('Roman Shades'!#REF!="Inside",'Roman Shades'!#REF!+1,'Roman Shades'!#REF!+1.375))</f>
        <v>#REF!</v>
      </c>
      <c r="Q25" s="44" t="e">
        <f>IF('Roman Shades'!$L$8="Yes",IF('Roman Shades'!$L$7="Inside",'Roman Shades'!#REF!-0.375,'Roman Shades'!#REF!),"")</f>
        <v>#REF!</v>
      </c>
      <c r="R25" s="44">
        <f>('Roman Shades'!L145*2)-2</f>
        <v>-2</v>
      </c>
    </row>
    <row r="26" spans="1:18" ht="15.75">
      <c r="A26" s="42">
        <v>14</v>
      </c>
      <c r="B26" s="43" t="e">
        <f>'Roman Shades'!#REF!</f>
        <v>#REF!</v>
      </c>
      <c r="C26" s="43" t="e">
        <f>'Roman Shades'!#REF!</f>
        <v>#REF!</v>
      </c>
      <c r="D26" s="43" t="e">
        <f>'Roman Shades'!#REF!</f>
        <v>#REF!</v>
      </c>
      <c r="E26" s="43" t="e">
        <f>'Roman Shades'!#REF!</f>
        <v>#REF!</v>
      </c>
      <c r="F26" s="43"/>
      <c r="G26" s="43" t="e">
        <f>'Roman Shades'!#REF!</f>
        <v>#REF!</v>
      </c>
      <c r="H26" s="43" t="e">
        <f>'Roman Shades'!#REF!</f>
        <v>#REF!</v>
      </c>
      <c r="I26" s="43" t="e">
        <f>'Roman Shades'!#REF!</f>
        <v>#REF!</v>
      </c>
      <c r="J26" s="44" t="str">
        <f>_xlfn.IFS('Roman Shades'!$L$7="Inside","IM",'Roman Shades'!$L$7="Outside","OM")</f>
        <v>OM</v>
      </c>
      <c r="K26" s="43" t="e">
        <f>_xlfn.IFS(J26="OM",'Roman Shades'!#REF!,J26="IM",'Roman Shades'!#REF!-0.5)</f>
        <v>#REF!</v>
      </c>
      <c r="L26" s="44" t="e">
        <f t="shared" si="0"/>
        <v>#REF!</v>
      </c>
      <c r="M26" s="45" t="e">
        <f>IF(J26="IM",'Roman Shades'!#REF!-1.75,'Roman Shades'!#REF!-1.25)</f>
        <v>#REF!</v>
      </c>
      <c r="N26" s="45" t="e">
        <f>ROUNDDOWN(ROUNDDOWN('Roman Shades'!#REF!,0)/10,0)</f>
        <v>#REF!</v>
      </c>
      <c r="O26" s="45" t="e">
        <f t="shared" si="1"/>
        <v>#REF!</v>
      </c>
      <c r="P26" s="44" t="e">
        <f>IF('Roman Shades'!#REF!="No",IF('Roman Shades'!#REF!="Inside",'Roman Shades'!#REF!+1.125,'Roman Shades'!#REF!+1.5),IF('Roman Shades'!#REF!="Inside",'Roman Shades'!#REF!+1,'Roman Shades'!#REF!+1.375))</f>
        <v>#REF!</v>
      </c>
      <c r="Q26" s="44" t="e">
        <f>IF('Roman Shades'!$L$8="Yes",IF('Roman Shades'!$L$7="Inside",'Roman Shades'!#REF!-0.375,'Roman Shades'!#REF!),"")</f>
        <v>#REF!</v>
      </c>
      <c r="R26" s="44">
        <f>('Roman Shades'!L146*2)-2</f>
        <v>-2</v>
      </c>
    </row>
    <row r="27" spans="1:18" ht="15.75">
      <c r="A27" s="42">
        <v>15</v>
      </c>
      <c r="B27" s="43" t="e">
        <f>'Roman Shades'!#REF!</f>
        <v>#REF!</v>
      </c>
      <c r="C27" s="43" t="e">
        <f>'Roman Shades'!#REF!</f>
        <v>#REF!</v>
      </c>
      <c r="D27" s="43" t="e">
        <f>'Roman Shades'!#REF!</f>
        <v>#REF!</v>
      </c>
      <c r="E27" s="43" t="e">
        <f>'Roman Shades'!#REF!</f>
        <v>#REF!</v>
      </c>
      <c r="F27" s="43"/>
      <c r="G27" s="43" t="e">
        <f>'Roman Shades'!#REF!</f>
        <v>#REF!</v>
      </c>
      <c r="H27" s="43" t="e">
        <f>'Roman Shades'!#REF!</f>
        <v>#REF!</v>
      </c>
      <c r="I27" s="43" t="e">
        <f>'Roman Shades'!#REF!</f>
        <v>#REF!</v>
      </c>
      <c r="J27" s="44" t="str">
        <f>_xlfn.IFS('Roman Shades'!$L$7="Inside","IM",'Roman Shades'!$L$7="Outside","OM")</f>
        <v>OM</v>
      </c>
      <c r="K27" s="43" t="e">
        <f>_xlfn.IFS(J27="OM",'Roman Shades'!#REF!,J27="IM",'Roman Shades'!#REF!-0.5)</f>
        <v>#REF!</v>
      </c>
      <c r="L27" s="44" t="e">
        <f t="shared" si="0"/>
        <v>#REF!</v>
      </c>
      <c r="M27" s="45" t="e">
        <f>IF(J27="IM",'Roman Shades'!#REF!-1.75,'Roman Shades'!#REF!-1.25)</f>
        <v>#REF!</v>
      </c>
      <c r="N27" s="45" t="e">
        <f>ROUNDDOWN(ROUNDDOWN('Roman Shades'!#REF!,0)/10,0)</f>
        <v>#REF!</v>
      </c>
      <c r="O27" s="45" t="e">
        <f t="shared" si="1"/>
        <v>#REF!</v>
      </c>
      <c r="P27" s="44" t="e">
        <f>IF('Roman Shades'!#REF!="No",IF('Roman Shades'!#REF!="Inside",'Roman Shades'!#REF!+1.125,'Roman Shades'!#REF!+1.5),IF('Roman Shades'!#REF!="Inside",'Roman Shades'!#REF!+1,'Roman Shades'!#REF!+1.375))</f>
        <v>#REF!</v>
      </c>
      <c r="Q27" s="44" t="e">
        <f>IF('Roman Shades'!$L$8="Yes",IF('Roman Shades'!$L$7="Inside",'Roman Shades'!#REF!-0.375,'Roman Shades'!#REF!),"")</f>
        <v>#REF!</v>
      </c>
      <c r="R27" s="44">
        <f>('Roman Shades'!L147*2)-2</f>
        <v>-2</v>
      </c>
    </row>
    <row r="28" spans="1:18" ht="15.75">
      <c r="A28" s="42">
        <v>16</v>
      </c>
      <c r="B28" s="43" t="e">
        <f>'Roman Shades'!#REF!</f>
        <v>#REF!</v>
      </c>
      <c r="C28" s="43" t="e">
        <f>'Roman Shades'!#REF!</f>
        <v>#REF!</v>
      </c>
      <c r="D28" s="43" t="e">
        <f>'Roman Shades'!#REF!</f>
        <v>#REF!</v>
      </c>
      <c r="E28" s="43" t="e">
        <f>'Roman Shades'!#REF!</f>
        <v>#REF!</v>
      </c>
      <c r="F28" s="43"/>
      <c r="G28" s="43" t="e">
        <f>'Roman Shades'!#REF!</f>
        <v>#REF!</v>
      </c>
      <c r="H28" s="43" t="e">
        <f>'Roman Shades'!#REF!</f>
        <v>#REF!</v>
      </c>
      <c r="I28" s="43" t="e">
        <f>'Roman Shades'!#REF!</f>
        <v>#REF!</v>
      </c>
      <c r="J28" s="44" t="str">
        <f>_xlfn.IFS('Roman Shades'!$L$7="Inside","IM",'Roman Shades'!$L$7="Outside","OM")</f>
        <v>OM</v>
      </c>
      <c r="K28" s="43" t="e">
        <f>_xlfn.IFS(J28="OM",'Roman Shades'!#REF!,J28="IM",'Roman Shades'!#REF!-0.5)</f>
        <v>#REF!</v>
      </c>
      <c r="L28" s="44" t="e">
        <f t="shared" si="0"/>
        <v>#REF!</v>
      </c>
      <c r="M28" s="45" t="e">
        <f>IF(J28="IM",'Roman Shades'!#REF!-1.75,'Roman Shades'!#REF!-1.25)</f>
        <v>#REF!</v>
      </c>
      <c r="N28" s="45" t="e">
        <f>ROUNDDOWN(ROUNDDOWN('Roman Shades'!#REF!,0)/10,0)</f>
        <v>#REF!</v>
      </c>
      <c r="O28" s="45" t="e">
        <f t="shared" si="1"/>
        <v>#REF!</v>
      </c>
      <c r="P28" s="44" t="e">
        <f>IF('Roman Shades'!#REF!="No",IF('Roman Shades'!#REF!="Inside",'Roman Shades'!#REF!+1.125,'Roman Shades'!#REF!+1.5),IF('Roman Shades'!#REF!="Inside",'Roman Shades'!#REF!+1,'Roman Shades'!#REF!+1.375))</f>
        <v>#REF!</v>
      </c>
      <c r="Q28" s="44" t="e">
        <f>IF('Roman Shades'!$L$8="Yes",IF('Roman Shades'!$L$7="Inside",'Roman Shades'!#REF!-0.375,'Roman Shades'!#REF!),"")</f>
        <v>#REF!</v>
      </c>
      <c r="R28" s="44">
        <f>('Roman Shades'!L148*2)-2</f>
        <v>-2</v>
      </c>
    </row>
    <row r="29" spans="1:18" ht="15.75">
      <c r="A29" s="42">
        <v>17</v>
      </c>
      <c r="B29" s="43" t="e">
        <f>'Roman Shades'!#REF!</f>
        <v>#REF!</v>
      </c>
      <c r="C29" s="43" t="e">
        <f>'Roman Shades'!#REF!</f>
        <v>#REF!</v>
      </c>
      <c r="D29" s="43" t="e">
        <f>'Roman Shades'!#REF!</f>
        <v>#REF!</v>
      </c>
      <c r="E29" s="43" t="e">
        <f>'Roman Shades'!#REF!</f>
        <v>#REF!</v>
      </c>
      <c r="F29" s="43"/>
      <c r="G29" s="43" t="e">
        <f>'Roman Shades'!#REF!</f>
        <v>#REF!</v>
      </c>
      <c r="H29" s="43" t="e">
        <f>'Roman Shades'!#REF!</f>
        <v>#REF!</v>
      </c>
      <c r="I29" s="43" t="e">
        <f>'Roman Shades'!#REF!</f>
        <v>#REF!</v>
      </c>
      <c r="J29" s="44" t="str">
        <f>_xlfn.IFS('Roman Shades'!$L$7="Inside","IM",'Roman Shades'!$L$7="Outside","OM")</f>
        <v>OM</v>
      </c>
      <c r="K29" s="43" t="e">
        <f>_xlfn.IFS(J29="OM",'Roman Shades'!#REF!,J29="IM",'Roman Shades'!#REF!-0.5)</f>
        <v>#REF!</v>
      </c>
      <c r="L29" s="44" t="e">
        <f t="shared" si="0"/>
        <v>#REF!</v>
      </c>
      <c r="M29" s="45" t="e">
        <f>IF(J29="IM",'Roman Shades'!#REF!-1.75,'Roman Shades'!#REF!-1.25)</f>
        <v>#REF!</v>
      </c>
      <c r="N29" s="45" t="e">
        <f>ROUNDDOWN(ROUNDDOWN('Roman Shades'!#REF!,0)/10,0)</f>
        <v>#REF!</v>
      </c>
      <c r="O29" s="45" t="e">
        <f t="shared" si="1"/>
        <v>#REF!</v>
      </c>
      <c r="P29" s="44" t="e">
        <f>IF('Roman Shades'!#REF!="No",IF('Roman Shades'!#REF!="Inside",'Roman Shades'!#REF!+1.125,'Roman Shades'!#REF!+1.5),IF('Roman Shades'!#REF!="Inside",'Roman Shades'!#REF!+1,'Roman Shades'!#REF!+1.375))</f>
        <v>#REF!</v>
      </c>
      <c r="Q29" s="44" t="e">
        <f>IF('Roman Shades'!$L$8="Yes",IF('Roman Shades'!$L$7="Inside",'Roman Shades'!#REF!-0.375,'Roman Shades'!#REF!),"")</f>
        <v>#REF!</v>
      </c>
      <c r="R29" s="44">
        <f>('Roman Shades'!L149*2)-2</f>
        <v>-2</v>
      </c>
    </row>
    <row r="30" spans="1:18" ht="15.75">
      <c r="A30" s="42">
        <v>18</v>
      </c>
      <c r="B30" s="43" t="e">
        <f>'Roman Shades'!#REF!</f>
        <v>#REF!</v>
      </c>
      <c r="C30" s="43" t="e">
        <f>'Roman Shades'!#REF!</f>
        <v>#REF!</v>
      </c>
      <c r="D30" s="43" t="e">
        <f>'Roman Shades'!#REF!</f>
        <v>#REF!</v>
      </c>
      <c r="E30" s="43" t="e">
        <f>'Roman Shades'!#REF!</f>
        <v>#REF!</v>
      </c>
      <c r="F30" s="43"/>
      <c r="G30" s="43" t="e">
        <f>'Roman Shades'!#REF!</f>
        <v>#REF!</v>
      </c>
      <c r="H30" s="43" t="e">
        <f>'Roman Shades'!#REF!</f>
        <v>#REF!</v>
      </c>
      <c r="I30" s="43" t="e">
        <f>'Roman Shades'!#REF!</f>
        <v>#REF!</v>
      </c>
      <c r="J30" s="44" t="str">
        <f>_xlfn.IFS('Roman Shades'!$L$7="Inside","IM",'Roman Shades'!$L$7="Outside","OM")</f>
        <v>OM</v>
      </c>
      <c r="K30" s="43" t="e">
        <f>_xlfn.IFS(J30="OM",'Roman Shades'!#REF!,J30="IM",'Roman Shades'!#REF!-0.5)</f>
        <v>#REF!</v>
      </c>
      <c r="L30" s="44" t="e">
        <f t="shared" si="0"/>
        <v>#REF!</v>
      </c>
      <c r="M30" s="45" t="e">
        <f>IF(J30="IM",'Roman Shades'!#REF!-1.75,'Roman Shades'!#REF!-1.25)</f>
        <v>#REF!</v>
      </c>
      <c r="N30" s="45" t="e">
        <f>ROUNDDOWN(ROUNDDOWN('Roman Shades'!#REF!,0)/10,0)</f>
        <v>#REF!</v>
      </c>
      <c r="O30" s="45" t="e">
        <f t="shared" si="1"/>
        <v>#REF!</v>
      </c>
      <c r="P30" s="44" t="e">
        <f>IF('Roman Shades'!#REF!="No",IF('Roman Shades'!#REF!="Inside",'Roman Shades'!#REF!+1.125,'Roman Shades'!#REF!+1.5),IF('Roman Shades'!#REF!="Inside",'Roman Shades'!#REF!+1,'Roman Shades'!#REF!+1.375))</f>
        <v>#REF!</v>
      </c>
      <c r="Q30" s="44" t="e">
        <f>IF('Roman Shades'!$L$8="Yes",IF('Roman Shades'!$L$7="Inside",'Roman Shades'!#REF!-0.375,'Roman Shades'!#REF!),"")</f>
        <v>#REF!</v>
      </c>
      <c r="R30" s="44">
        <f>('Roman Shades'!L150*2)-2</f>
        <v>-2</v>
      </c>
    </row>
    <row r="31" spans="1:18" ht="15.75">
      <c r="A31" s="42">
        <v>19</v>
      </c>
      <c r="B31" s="43" t="e">
        <f>'Roman Shades'!#REF!</f>
        <v>#REF!</v>
      </c>
      <c r="C31" s="43" t="e">
        <f>'Roman Shades'!#REF!</f>
        <v>#REF!</v>
      </c>
      <c r="D31" s="43" t="e">
        <f>'Roman Shades'!#REF!</f>
        <v>#REF!</v>
      </c>
      <c r="E31" s="43" t="e">
        <f>'Roman Shades'!#REF!</f>
        <v>#REF!</v>
      </c>
      <c r="F31" s="43"/>
      <c r="G31" s="43" t="e">
        <f>'Roman Shades'!#REF!</f>
        <v>#REF!</v>
      </c>
      <c r="H31" s="43" t="e">
        <f>'Roman Shades'!#REF!</f>
        <v>#REF!</v>
      </c>
      <c r="I31" s="43" t="e">
        <f>'Roman Shades'!#REF!</f>
        <v>#REF!</v>
      </c>
      <c r="J31" s="44" t="str">
        <f>_xlfn.IFS('Roman Shades'!$L$7="Inside","IM",'Roman Shades'!$L$7="Outside","OM")</f>
        <v>OM</v>
      </c>
      <c r="K31" s="43" t="e">
        <f>_xlfn.IFS(J31="OM",'Roman Shades'!#REF!,J31="IM",'Roman Shades'!#REF!-0.5)</f>
        <v>#REF!</v>
      </c>
      <c r="L31" s="44" t="e">
        <f t="shared" si="0"/>
        <v>#REF!</v>
      </c>
      <c r="M31" s="45" t="e">
        <f>IF(J31="IM",'Roman Shades'!#REF!-1.75,'Roman Shades'!#REF!-1.25)</f>
        <v>#REF!</v>
      </c>
      <c r="N31" s="45" t="e">
        <f>ROUNDDOWN(ROUNDDOWN('Roman Shades'!#REF!,0)/10,0)</f>
        <v>#REF!</v>
      </c>
      <c r="O31" s="45" t="e">
        <f t="shared" si="1"/>
        <v>#REF!</v>
      </c>
      <c r="P31" s="44" t="e">
        <f>IF('Roman Shades'!#REF!="No",IF('Roman Shades'!#REF!="Inside",'Roman Shades'!#REF!+1.125,'Roman Shades'!#REF!+1.5),IF('Roman Shades'!#REF!="Inside",'Roman Shades'!#REF!+1,'Roman Shades'!#REF!+1.375))</f>
        <v>#REF!</v>
      </c>
      <c r="Q31" s="44" t="e">
        <f>IF('Roman Shades'!$L$8="Yes",IF('Roman Shades'!$L$7="Inside",'Roman Shades'!#REF!-0.375,'Roman Shades'!#REF!),"")</f>
        <v>#REF!</v>
      </c>
      <c r="R31" s="44">
        <f>('Roman Shades'!L151*2)-2</f>
        <v>-2</v>
      </c>
    </row>
    <row r="32" spans="1:18" ht="15.75">
      <c r="A32" s="42">
        <v>20</v>
      </c>
      <c r="B32" s="43" t="e">
        <f>'Roman Shades'!#REF!</f>
        <v>#REF!</v>
      </c>
      <c r="C32" s="43" t="e">
        <f>'Roman Shades'!#REF!</f>
        <v>#REF!</v>
      </c>
      <c r="D32" s="43" t="e">
        <f>'Roman Shades'!#REF!</f>
        <v>#REF!</v>
      </c>
      <c r="E32" s="43" t="e">
        <f>'Roman Shades'!#REF!</f>
        <v>#REF!</v>
      </c>
      <c r="F32" s="43"/>
      <c r="G32" s="43" t="e">
        <f>'Roman Shades'!#REF!</f>
        <v>#REF!</v>
      </c>
      <c r="H32" s="43" t="e">
        <f>'Roman Shades'!#REF!</f>
        <v>#REF!</v>
      </c>
      <c r="I32" s="43" t="e">
        <f>'Roman Shades'!#REF!</f>
        <v>#REF!</v>
      </c>
      <c r="J32" s="44" t="str">
        <f>_xlfn.IFS('Roman Shades'!$L$7="Inside","IM",'Roman Shades'!$L$7="Outside","OM")</f>
        <v>OM</v>
      </c>
      <c r="K32" s="43" t="e">
        <f>_xlfn.IFS(J32="OM",'Roman Shades'!#REF!,J32="IM",'Roman Shades'!#REF!-0.5)</f>
        <v>#REF!</v>
      </c>
      <c r="L32" s="44" t="e">
        <f t="shared" si="0"/>
        <v>#REF!</v>
      </c>
      <c r="M32" s="45" t="e">
        <f>IF(J32="IM",'Roman Shades'!#REF!-1.75,'Roman Shades'!#REF!-1.25)</f>
        <v>#REF!</v>
      </c>
      <c r="N32" s="45" t="e">
        <f>ROUNDDOWN(ROUNDDOWN('Roman Shades'!#REF!,0)/10,0)</f>
        <v>#REF!</v>
      </c>
      <c r="O32" s="45" t="e">
        <f t="shared" si="1"/>
        <v>#REF!</v>
      </c>
      <c r="P32" s="44" t="e">
        <f>IF('Roman Shades'!#REF!="No",IF('Roman Shades'!#REF!="Inside",'Roman Shades'!#REF!+1.125,'Roman Shades'!#REF!+1.5),IF('Roman Shades'!#REF!="Inside",'Roman Shades'!#REF!+1,'Roman Shades'!#REF!+1.375))</f>
        <v>#REF!</v>
      </c>
      <c r="Q32" s="44" t="e">
        <f>IF('Roman Shades'!$L$8="Yes",IF('Roman Shades'!$L$7="Inside",'Roman Shades'!#REF!-0.375,'Roman Shades'!#REF!),"")</f>
        <v>#REF!</v>
      </c>
      <c r="R32" s="44">
        <f>('Roman Shades'!L152*2)-2</f>
        <v>-2</v>
      </c>
    </row>
    <row r="33" spans="1:18" ht="15.75">
      <c r="A33" s="42">
        <v>21</v>
      </c>
      <c r="B33" s="43" t="e">
        <f>'Roman Shades'!#REF!</f>
        <v>#REF!</v>
      </c>
      <c r="C33" s="43" t="e">
        <f>'Roman Shades'!#REF!</f>
        <v>#REF!</v>
      </c>
      <c r="D33" s="43" t="e">
        <f>'Roman Shades'!#REF!</f>
        <v>#REF!</v>
      </c>
      <c r="E33" s="43" t="e">
        <f>'Roman Shades'!#REF!</f>
        <v>#REF!</v>
      </c>
      <c r="F33" s="43"/>
      <c r="G33" s="43" t="e">
        <f>'Roman Shades'!#REF!</f>
        <v>#REF!</v>
      </c>
      <c r="H33" s="43" t="e">
        <f>'Roman Shades'!#REF!</f>
        <v>#REF!</v>
      </c>
      <c r="I33" s="43" t="e">
        <f>'Roman Shades'!#REF!</f>
        <v>#REF!</v>
      </c>
      <c r="J33" s="44" t="str">
        <f>_xlfn.IFS('Roman Shades'!$L$7="Inside","IM",'Roman Shades'!$L$7="Outside","OM")</f>
        <v>OM</v>
      </c>
      <c r="K33" s="43" t="e">
        <f>_xlfn.IFS(J33="OM",'Roman Shades'!#REF!,J33="IM",'Roman Shades'!#REF!-0.5)</f>
        <v>#REF!</v>
      </c>
      <c r="L33" s="44" t="e">
        <f t="shared" si="0"/>
        <v>#REF!</v>
      </c>
      <c r="M33" s="45" t="e">
        <f>IF(J33="IM",'Roman Shades'!#REF!-1.75,'Roman Shades'!#REF!-1.25)</f>
        <v>#REF!</v>
      </c>
      <c r="N33" s="45" t="e">
        <f>ROUNDDOWN(ROUNDDOWN('Roman Shades'!#REF!,0)/10,0)</f>
        <v>#REF!</v>
      </c>
      <c r="O33" s="45" t="e">
        <f t="shared" si="1"/>
        <v>#REF!</v>
      </c>
      <c r="P33" s="44" t="e">
        <f>IF('Roman Shades'!#REF!="No",IF('Roman Shades'!#REF!="Inside",'Roman Shades'!#REF!+1.125,'Roman Shades'!#REF!+1.5),IF('Roman Shades'!#REF!="Inside",'Roman Shades'!#REF!+1,'Roman Shades'!#REF!+1.375))</f>
        <v>#REF!</v>
      </c>
      <c r="Q33" s="44" t="e">
        <f>IF('Roman Shades'!$L$8="Yes",IF('Roman Shades'!$L$7="Inside",'Roman Shades'!#REF!-0.375,'Roman Shades'!#REF!),"")</f>
        <v>#REF!</v>
      </c>
      <c r="R33" s="44">
        <f>('Roman Shades'!L153*2)-2</f>
        <v>-2</v>
      </c>
    </row>
    <row r="34" spans="1:18" ht="15.75">
      <c r="A34" s="42">
        <v>22</v>
      </c>
      <c r="B34" s="43" t="e">
        <f>'Roman Shades'!#REF!</f>
        <v>#REF!</v>
      </c>
      <c r="C34" s="43" t="e">
        <f>'Roman Shades'!#REF!</f>
        <v>#REF!</v>
      </c>
      <c r="D34" s="43" t="e">
        <f>'Roman Shades'!#REF!</f>
        <v>#REF!</v>
      </c>
      <c r="E34" s="43" t="e">
        <f>'Roman Shades'!#REF!</f>
        <v>#REF!</v>
      </c>
      <c r="F34" s="43"/>
      <c r="G34" s="43" t="e">
        <f>'Roman Shades'!#REF!</f>
        <v>#REF!</v>
      </c>
      <c r="H34" s="43" t="e">
        <f>'Roman Shades'!#REF!</f>
        <v>#REF!</v>
      </c>
      <c r="I34" s="43" t="e">
        <f>'Roman Shades'!#REF!</f>
        <v>#REF!</v>
      </c>
      <c r="J34" s="44" t="str">
        <f>_xlfn.IFS('Roman Shades'!$L$7="Inside","IM",'Roman Shades'!$L$7="Outside","OM")</f>
        <v>OM</v>
      </c>
      <c r="K34" s="43" t="e">
        <f>_xlfn.IFS(J34="OM",'Roman Shades'!#REF!,J34="IM",'Roman Shades'!#REF!-0.5)</f>
        <v>#REF!</v>
      </c>
      <c r="L34" s="44" t="e">
        <f t="shared" si="0"/>
        <v>#REF!</v>
      </c>
      <c r="M34" s="45" t="e">
        <f>IF(J34="IM",'Roman Shades'!#REF!-1.75,'Roman Shades'!#REF!-1.25)</f>
        <v>#REF!</v>
      </c>
      <c r="N34" s="45" t="e">
        <f>ROUNDDOWN(ROUNDDOWN('Roman Shades'!#REF!,0)/10,0)</f>
        <v>#REF!</v>
      </c>
      <c r="O34" s="45" t="e">
        <f t="shared" si="1"/>
        <v>#REF!</v>
      </c>
      <c r="P34" s="44" t="e">
        <f>IF('Roman Shades'!#REF!="No",IF('Roman Shades'!#REF!="Inside",'Roman Shades'!#REF!+1.125,'Roman Shades'!#REF!+1.5),IF('Roman Shades'!#REF!="Inside",'Roman Shades'!#REF!+1,'Roman Shades'!#REF!+1.375))</f>
        <v>#REF!</v>
      </c>
      <c r="Q34" s="44" t="e">
        <f>IF('Roman Shades'!$L$8="Yes",IF('Roman Shades'!$L$7="Inside",'Roman Shades'!#REF!-0.375,'Roman Shades'!#REF!),"")</f>
        <v>#REF!</v>
      </c>
      <c r="R34" s="44">
        <f>('Roman Shades'!L154*2)-2</f>
        <v>-2</v>
      </c>
    </row>
    <row r="35" spans="1:18" ht="15.75">
      <c r="A35" s="42">
        <v>23</v>
      </c>
      <c r="B35" s="43" t="e">
        <f>'Roman Shades'!#REF!</f>
        <v>#REF!</v>
      </c>
      <c r="C35" s="43" t="e">
        <f>'Roman Shades'!#REF!</f>
        <v>#REF!</v>
      </c>
      <c r="D35" s="43" t="e">
        <f>'Roman Shades'!#REF!</f>
        <v>#REF!</v>
      </c>
      <c r="E35" s="43" t="e">
        <f>'Roman Shades'!#REF!</f>
        <v>#REF!</v>
      </c>
      <c r="F35" s="43"/>
      <c r="G35" s="43" t="e">
        <f>'Roman Shades'!#REF!</f>
        <v>#REF!</v>
      </c>
      <c r="H35" s="43" t="e">
        <f>'Roman Shades'!#REF!</f>
        <v>#REF!</v>
      </c>
      <c r="I35" s="43" t="e">
        <f>'Roman Shades'!#REF!</f>
        <v>#REF!</v>
      </c>
      <c r="J35" s="44" t="str">
        <f>_xlfn.IFS('Roman Shades'!$L$7="Inside","IM",'Roman Shades'!$L$7="Outside","OM")</f>
        <v>OM</v>
      </c>
      <c r="K35" s="43" t="e">
        <f>_xlfn.IFS(J35="OM",'Roman Shades'!#REF!,J35="IM",'Roman Shades'!#REF!-0.5)</f>
        <v>#REF!</v>
      </c>
      <c r="L35" s="44" t="e">
        <f t="shared" si="0"/>
        <v>#REF!</v>
      </c>
      <c r="M35" s="45" t="e">
        <f>IF(J35="IM",'Roman Shades'!#REF!-1.75,'Roman Shades'!#REF!-1.25)</f>
        <v>#REF!</v>
      </c>
      <c r="N35" s="45" t="e">
        <f>ROUNDDOWN(ROUNDDOWN('Roman Shades'!#REF!,0)/10,0)</f>
        <v>#REF!</v>
      </c>
      <c r="O35" s="45" t="e">
        <f t="shared" si="1"/>
        <v>#REF!</v>
      </c>
      <c r="P35" s="44" t="e">
        <f>IF('Roman Shades'!#REF!="No",IF('Roman Shades'!#REF!="Inside",'Roman Shades'!#REF!+1.125,'Roman Shades'!#REF!+1.5),IF('Roman Shades'!#REF!="Inside",'Roman Shades'!#REF!+1,'Roman Shades'!#REF!+1.375))</f>
        <v>#REF!</v>
      </c>
      <c r="Q35" s="44" t="e">
        <f>IF('Roman Shades'!$L$8="Yes",IF('Roman Shades'!$L$7="Inside",'Roman Shades'!#REF!-0.375,'Roman Shades'!#REF!),"")</f>
        <v>#REF!</v>
      </c>
      <c r="R35" s="44">
        <f>('Roman Shades'!L155*2)-2</f>
        <v>-2</v>
      </c>
    </row>
    <row r="36" spans="1:18" ht="15.75">
      <c r="A36" s="42">
        <v>24</v>
      </c>
      <c r="B36" s="43" t="e">
        <f>'Roman Shades'!#REF!</f>
        <v>#REF!</v>
      </c>
      <c r="C36" s="43" t="e">
        <f>'Roman Shades'!#REF!</f>
        <v>#REF!</v>
      </c>
      <c r="D36" s="43" t="e">
        <f>'Roman Shades'!#REF!</f>
        <v>#REF!</v>
      </c>
      <c r="E36" s="43" t="e">
        <f>'Roman Shades'!#REF!</f>
        <v>#REF!</v>
      </c>
      <c r="F36" s="43"/>
      <c r="G36" s="43" t="e">
        <f>'Roman Shades'!#REF!</f>
        <v>#REF!</v>
      </c>
      <c r="H36" s="43" t="e">
        <f>'Roman Shades'!#REF!</f>
        <v>#REF!</v>
      </c>
      <c r="I36" s="43" t="e">
        <f>'Roman Shades'!#REF!</f>
        <v>#REF!</v>
      </c>
      <c r="J36" s="44" t="str">
        <f>_xlfn.IFS('Roman Shades'!$L$7="Inside","IM",'Roman Shades'!$L$7="Outside","OM")</f>
        <v>OM</v>
      </c>
      <c r="K36" s="43" t="e">
        <f>_xlfn.IFS(J36="OM",'Roman Shades'!#REF!,J36="IM",'Roman Shades'!#REF!-0.5)</f>
        <v>#REF!</v>
      </c>
      <c r="L36" s="44" t="e">
        <f t="shared" si="0"/>
        <v>#REF!</v>
      </c>
      <c r="M36" s="45" t="e">
        <f>IF(J36="IM",'Roman Shades'!#REF!-1.75,'Roman Shades'!#REF!-1.25)</f>
        <v>#REF!</v>
      </c>
      <c r="N36" s="45" t="e">
        <f>ROUNDDOWN(ROUNDDOWN('Roman Shades'!#REF!,0)/10,0)</f>
        <v>#REF!</v>
      </c>
      <c r="O36" s="45" t="e">
        <f t="shared" si="1"/>
        <v>#REF!</v>
      </c>
      <c r="P36" s="44" t="e">
        <f>IF('Roman Shades'!#REF!="No",IF('Roman Shades'!#REF!="Inside",'Roman Shades'!#REF!+1.125,'Roman Shades'!#REF!+1.5),IF('Roman Shades'!#REF!="Inside",'Roman Shades'!#REF!+1,'Roman Shades'!#REF!+1.375))</f>
        <v>#REF!</v>
      </c>
      <c r="Q36" s="44" t="e">
        <f>IF('Roman Shades'!$L$8="Yes",IF('Roman Shades'!$L$7="Inside",'Roman Shades'!#REF!-0.375,'Roman Shades'!#REF!),"")</f>
        <v>#REF!</v>
      </c>
      <c r="R36" s="44">
        <f>('Roman Shades'!L156*2)-2</f>
        <v>-2</v>
      </c>
    </row>
    <row r="37" spans="1:18" ht="15.75">
      <c r="A37" s="42">
        <v>25</v>
      </c>
      <c r="B37" s="43" t="e">
        <f>'Roman Shades'!#REF!</f>
        <v>#REF!</v>
      </c>
      <c r="C37" s="43" t="e">
        <f>'Roman Shades'!#REF!</f>
        <v>#REF!</v>
      </c>
      <c r="D37" s="43" t="e">
        <f>'Roman Shades'!#REF!</f>
        <v>#REF!</v>
      </c>
      <c r="E37" s="43" t="e">
        <f>'Roman Shades'!#REF!</f>
        <v>#REF!</v>
      </c>
      <c r="F37" s="43"/>
      <c r="G37" s="43" t="e">
        <f>'Roman Shades'!#REF!</f>
        <v>#REF!</v>
      </c>
      <c r="H37" s="43" t="e">
        <f>'Roman Shades'!#REF!</f>
        <v>#REF!</v>
      </c>
      <c r="I37" s="43" t="e">
        <f>'Roman Shades'!#REF!</f>
        <v>#REF!</v>
      </c>
      <c r="J37" s="44" t="str">
        <f>_xlfn.IFS('Roman Shades'!$L$7="Inside","IM",'Roman Shades'!$L$7="Outside","OM")</f>
        <v>OM</v>
      </c>
      <c r="K37" s="43" t="e">
        <f>_xlfn.IFS(J37="OM",'Roman Shades'!#REF!,J37="IM",'Roman Shades'!#REF!-0.5)</f>
        <v>#REF!</v>
      </c>
      <c r="L37" s="44" t="e">
        <f t="shared" si="0"/>
        <v>#REF!</v>
      </c>
      <c r="M37" s="45" t="e">
        <f>IF(J37="IM",'Roman Shades'!#REF!-1.75,'Roman Shades'!#REF!-1.25)</f>
        <v>#REF!</v>
      </c>
      <c r="N37" s="45" t="e">
        <f>ROUNDDOWN(ROUNDDOWN('Roman Shades'!#REF!,0)/10,0)</f>
        <v>#REF!</v>
      </c>
      <c r="O37" s="45" t="e">
        <f t="shared" si="1"/>
        <v>#REF!</v>
      </c>
      <c r="P37" s="44" t="e">
        <f>IF('Roman Shades'!#REF!="No",IF('Roman Shades'!#REF!="Inside",'Roman Shades'!#REF!+1.125,'Roman Shades'!#REF!+1.5),IF('Roman Shades'!#REF!="Inside",'Roman Shades'!#REF!+1,'Roman Shades'!#REF!+1.375))</f>
        <v>#REF!</v>
      </c>
      <c r="Q37" s="44" t="e">
        <f>IF('Roman Shades'!$L$8="Yes",IF('Roman Shades'!$L$7="Inside",'Roman Shades'!#REF!-0.375,'Roman Shades'!#REF!),"")</f>
        <v>#REF!</v>
      </c>
      <c r="R37" s="44">
        <f>('Roman Shades'!L157*2)-2</f>
        <v>-2</v>
      </c>
    </row>
    <row r="38" spans="1:18" ht="15.75">
      <c r="A38" s="42">
        <v>26</v>
      </c>
      <c r="B38" s="43" t="e">
        <f>'Roman Shades'!#REF!</f>
        <v>#REF!</v>
      </c>
      <c r="C38" s="43" t="e">
        <f>'Roman Shades'!#REF!</f>
        <v>#REF!</v>
      </c>
      <c r="D38" s="43" t="e">
        <f>'Roman Shades'!#REF!</f>
        <v>#REF!</v>
      </c>
      <c r="E38" s="43" t="e">
        <f>'Roman Shades'!#REF!</f>
        <v>#REF!</v>
      </c>
      <c r="F38" s="43"/>
      <c r="G38" s="43" t="e">
        <f>'Roman Shades'!#REF!</f>
        <v>#REF!</v>
      </c>
      <c r="H38" s="43" t="e">
        <f>'Roman Shades'!#REF!</f>
        <v>#REF!</v>
      </c>
      <c r="I38" s="43" t="e">
        <f>'Roman Shades'!#REF!</f>
        <v>#REF!</v>
      </c>
      <c r="J38" s="44" t="str">
        <f>_xlfn.IFS('Roman Shades'!$L$7="Inside","IM",'Roman Shades'!$L$7="Outside","OM")</f>
        <v>OM</v>
      </c>
      <c r="K38" s="43" t="e">
        <f>_xlfn.IFS(J38="OM",'Roman Shades'!#REF!,J38="IM",'Roman Shades'!#REF!-0.5)</f>
        <v>#REF!</v>
      </c>
      <c r="L38" s="44" t="e">
        <f t="shared" si="0"/>
        <v>#REF!</v>
      </c>
      <c r="M38" s="45" t="e">
        <f>IF(J38="IM",'Roman Shades'!#REF!-1.75,'Roman Shades'!#REF!-1.25)</f>
        <v>#REF!</v>
      </c>
      <c r="N38" s="45" t="e">
        <f>ROUNDDOWN(ROUNDDOWN('Roman Shades'!#REF!,0)/10,0)</f>
        <v>#REF!</v>
      </c>
      <c r="O38" s="45" t="e">
        <f t="shared" si="1"/>
        <v>#REF!</v>
      </c>
      <c r="P38" s="44" t="e">
        <f>IF('Roman Shades'!#REF!="No",IF('Roman Shades'!#REF!="Inside",'Roman Shades'!#REF!+1.125,'Roman Shades'!#REF!+1.5),IF('Roman Shades'!#REF!="Inside",'Roman Shades'!#REF!+1,'Roman Shades'!#REF!+1.375))</f>
        <v>#REF!</v>
      </c>
      <c r="Q38" s="44" t="e">
        <f>IF('Roman Shades'!$L$8="Yes",IF('Roman Shades'!$L$7="Inside",'Roman Shades'!#REF!-0.375,'Roman Shades'!#REF!),"")</f>
        <v>#REF!</v>
      </c>
      <c r="R38" s="44">
        <f>('Roman Shades'!L158*2)-2</f>
        <v>-2</v>
      </c>
    </row>
    <row r="39" spans="1:18" ht="15.75">
      <c r="A39" s="42">
        <v>27</v>
      </c>
      <c r="B39" s="43" t="e">
        <f>'Roman Shades'!#REF!</f>
        <v>#REF!</v>
      </c>
      <c r="C39" s="43" t="e">
        <f>'Roman Shades'!#REF!</f>
        <v>#REF!</v>
      </c>
      <c r="D39" s="43" t="e">
        <f>'Roman Shades'!#REF!</f>
        <v>#REF!</v>
      </c>
      <c r="E39" s="43" t="e">
        <f>'Roman Shades'!#REF!</f>
        <v>#REF!</v>
      </c>
      <c r="F39" s="43"/>
      <c r="G39" s="43" t="e">
        <f>'Roman Shades'!#REF!</f>
        <v>#REF!</v>
      </c>
      <c r="H39" s="43" t="e">
        <f>'Roman Shades'!#REF!</f>
        <v>#REF!</v>
      </c>
      <c r="I39" s="43" t="e">
        <f>'Roman Shades'!#REF!</f>
        <v>#REF!</v>
      </c>
      <c r="J39" s="44" t="str">
        <f>_xlfn.IFS('Roman Shades'!$L$7="Inside","IM",'Roman Shades'!$L$7="Outside","OM")</f>
        <v>OM</v>
      </c>
      <c r="K39" s="43" t="e">
        <f>_xlfn.IFS(J39="OM",'Roman Shades'!#REF!,J39="IM",'Roman Shades'!#REF!-0.5)</f>
        <v>#REF!</v>
      </c>
      <c r="L39" s="44" t="e">
        <f t="shared" si="0"/>
        <v>#REF!</v>
      </c>
      <c r="M39" s="45" t="e">
        <f>IF(J39="IM",'Roman Shades'!#REF!-1.75,'Roman Shades'!#REF!-1.25)</f>
        <v>#REF!</v>
      </c>
      <c r="N39" s="45" t="e">
        <f>ROUNDDOWN(ROUNDDOWN('Roman Shades'!#REF!,0)/10,0)</f>
        <v>#REF!</v>
      </c>
      <c r="O39" s="45" t="e">
        <f t="shared" si="1"/>
        <v>#REF!</v>
      </c>
      <c r="P39" s="44" t="e">
        <f>IF('Roman Shades'!#REF!="No",IF('Roman Shades'!#REF!="Inside",'Roman Shades'!#REF!+1.125,'Roman Shades'!#REF!+1.5),IF('Roman Shades'!#REF!="Inside",'Roman Shades'!#REF!+1,'Roman Shades'!#REF!+1.375))</f>
        <v>#REF!</v>
      </c>
      <c r="Q39" s="44" t="e">
        <f>IF('Roman Shades'!$L$8="Yes",IF('Roman Shades'!$L$7="Inside",'Roman Shades'!#REF!-0.375,'Roman Shades'!#REF!),"")</f>
        <v>#REF!</v>
      </c>
      <c r="R39" s="44">
        <f>('Roman Shades'!L159*2)-2</f>
        <v>-2</v>
      </c>
    </row>
    <row r="40" spans="1:18" ht="15.75">
      <c r="A40" s="42">
        <v>28</v>
      </c>
      <c r="B40" s="43" t="e">
        <f>'Roman Shades'!#REF!</f>
        <v>#REF!</v>
      </c>
      <c r="C40" s="43" t="e">
        <f>'Roman Shades'!#REF!</f>
        <v>#REF!</v>
      </c>
      <c r="D40" s="43" t="e">
        <f>'Roman Shades'!#REF!</f>
        <v>#REF!</v>
      </c>
      <c r="E40" s="43" t="e">
        <f>'Roman Shades'!#REF!</f>
        <v>#REF!</v>
      </c>
      <c r="F40" s="43"/>
      <c r="G40" s="43" t="e">
        <f>'Roman Shades'!#REF!</f>
        <v>#REF!</v>
      </c>
      <c r="H40" s="43" t="e">
        <f>'Roman Shades'!#REF!</f>
        <v>#REF!</v>
      </c>
      <c r="I40" s="43" t="e">
        <f>'Roman Shades'!#REF!</f>
        <v>#REF!</v>
      </c>
      <c r="J40" s="44" t="str">
        <f>_xlfn.IFS('Roman Shades'!$L$7="Inside","IM",'Roman Shades'!$L$7="Outside","OM")</f>
        <v>OM</v>
      </c>
      <c r="K40" s="43" t="e">
        <f>_xlfn.IFS(J40="OM",'Roman Shades'!#REF!,J40="IM",'Roman Shades'!#REF!-0.5)</f>
        <v>#REF!</v>
      </c>
      <c r="L40" s="44" t="e">
        <f t="shared" si="0"/>
        <v>#REF!</v>
      </c>
      <c r="M40" s="45" t="e">
        <f>IF(J40="IM",'Roman Shades'!#REF!-1.75,'Roman Shades'!#REF!-1.25)</f>
        <v>#REF!</v>
      </c>
      <c r="N40" s="45" t="e">
        <f>ROUNDDOWN(ROUNDDOWN('Roman Shades'!#REF!,0)/10,0)</f>
        <v>#REF!</v>
      </c>
      <c r="O40" s="45" t="e">
        <f t="shared" si="1"/>
        <v>#REF!</v>
      </c>
      <c r="P40" s="44" t="e">
        <f>IF('Roman Shades'!#REF!="No",IF('Roman Shades'!#REF!="Inside",'Roman Shades'!#REF!+1.125,'Roman Shades'!#REF!+1.5),IF('Roman Shades'!#REF!="Inside",'Roman Shades'!#REF!+1,'Roman Shades'!#REF!+1.375))</f>
        <v>#REF!</v>
      </c>
      <c r="Q40" s="44" t="e">
        <f>IF('Roman Shades'!$L$8="Yes",IF('Roman Shades'!$L$7="Inside",'Roman Shades'!#REF!-0.375,'Roman Shades'!#REF!),"")</f>
        <v>#REF!</v>
      </c>
      <c r="R40" s="44">
        <f>('Roman Shades'!L160*2)-2</f>
        <v>-2</v>
      </c>
    </row>
    <row r="41" spans="1:18" ht="15.75">
      <c r="A41" s="42">
        <v>29</v>
      </c>
      <c r="B41" s="43" t="e">
        <f>'Roman Shades'!#REF!</f>
        <v>#REF!</v>
      </c>
      <c r="C41" s="43" t="e">
        <f>'Roman Shades'!#REF!</f>
        <v>#REF!</v>
      </c>
      <c r="D41" s="43" t="e">
        <f>'Roman Shades'!#REF!</f>
        <v>#REF!</v>
      </c>
      <c r="E41" s="43" t="e">
        <f>'Roman Shades'!#REF!</f>
        <v>#REF!</v>
      </c>
      <c r="F41" s="43"/>
      <c r="G41" s="43" t="e">
        <f>'Roman Shades'!#REF!</f>
        <v>#REF!</v>
      </c>
      <c r="H41" s="43" t="e">
        <f>'Roman Shades'!#REF!</f>
        <v>#REF!</v>
      </c>
      <c r="I41" s="43" t="e">
        <f>'Roman Shades'!#REF!</f>
        <v>#REF!</v>
      </c>
      <c r="J41" s="44" t="str">
        <f>_xlfn.IFS('Roman Shades'!$L$7="Inside","IM",'Roman Shades'!$L$7="Outside","OM")</f>
        <v>OM</v>
      </c>
      <c r="K41" s="43" t="e">
        <f>_xlfn.IFS(J41="OM",'Roman Shades'!#REF!,J41="IM",'Roman Shades'!#REF!-0.5)</f>
        <v>#REF!</v>
      </c>
      <c r="L41" s="44" t="e">
        <f t="shared" si="0"/>
        <v>#REF!</v>
      </c>
      <c r="M41" s="45" t="e">
        <f>IF(J41="IM",'Roman Shades'!#REF!-1.75,'Roman Shades'!#REF!-1.25)</f>
        <v>#REF!</v>
      </c>
      <c r="N41" s="45" t="e">
        <f>ROUNDDOWN(ROUNDDOWN('Roman Shades'!#REF!,0)/10,0)</f>
        <v>#REF!</v>
      </c>
      <c r="O41" s="45" t="e">
        <f t="shared" si="1"/>
        <v>#REF!</v>
      </c>
      <c r="P41" s="44" t="e">
        <f>IF('Roman Shades'!#REF!="No",IF('Roman Shades'!#REF!="Inside",'Roman Shades'!#REF!+1.125,'Roman Shades'!#REF!+1.5),IF('Roman Shades'!#REF!="Inside",'Roman Shades'!#REF!+1,'Roman Shades'!#REF!+1.375))</f>
        <v>#REF!</v>
      </c>
      <c r="Q41" s="44" t="e">
        <f>IF('Roman Shades'!$L$8="Yes",IF('Roman Shades'!$L$7="Inside",'Roman Shades'!#REF!-0.375,'Roman Shades'!#REF!),"")</f>
        <v>#REF!</v>
      </c>
      <c r="R41" s="44">
        <f>('Roman Shades'!L161*2)-2</f>
        <v>-2</v>
      </c>
    </row>
    <row r="42" spans="1:18" ht="15.75">
      <c r="A42" s="42">
        <v>30</v>
      </c>
      <c r="B42" s="43" t="e">
        <f>'Roman Shades'!#REF!</f>
        <v>#REF!</v>
      </c>
      <c r="C42" s="43" t="e">
        <f>'Roman Shades'!#REF!</f>
        <v>#REF!</v>
      </c>
      <c r="D42" s="43" t="e">
        <f>'Roman Shades'!#REF!</f>
        <v>#REF!</v>
      </c>
      <c r="E42" s="43" t="e">
        <f>'Roman Shades'!#REF!</f>
        <v>#REF!</v>
      </c>
      <c r="F42" s="43"/>
      <c r="G42" s="43" t="e">
        <f>'Roman Shades'!#REF!</f>
        <v>#REF!</v>
      </c>
      <c r="H42" s="43" t="e">
        <f>'Roman Shades'!#REF!</f>
        <v>#REF!</v>
      </c>
      <c r="I42" s="43" t="e">
        <f>'Roman Shades'!#REF!</f>
        <v>#REF!</v>
      </c>
      <c r="J42" s="44" t="str">
        <f>_xlfn.IFS('Roman Shades'!$L$7="Inside","IM",'Roman Shades'!$L$7="Outside","OM")</f>
        <v>OM</v>
      </c>
      <c r="K42" s="43" t="e">
        <f>_xlfn.IFS(J42="OM",'Roman Shades'!#REF!,J42="IM",'Roman Shades'!#REF!-0.5)</f>
        <v>#REF!</v>
      </c>
      <c r="L42" s="44" t="e">
        <f t="shared" si="0"/>
        <v>#REF!</v>
      </c>
      <c r="M42" s="45" t="e">
        <f>IF(J42="IM",'Roman Shades'!#REF!-1.75,'Roman Shades'!#REF!-1.25)</f>
        <v>#REF!</v>
      </c>
      <c r="N42" s="45" t="e">
        <f>ROUNDDOWN(ROUNDDOWN('Roman Shades'!#REF!,0)/10,0)</f>
        <v>#REF!</v>
      </c>
      <c r="O42" s="45" t="e">
        <f t="shared" si="1"/>
        <v>#REF!</v>
      </c>
      <c r="P42" s="44" t="e">
        <f>IF('Roman Shades'!#REF!="No",IF('Roman Shades'!#REF!="Inside",'Roman Shades'!#REF!+1.125,'Roman Shades'!#REF!+1.5),IF('Roman Shades'!#REF!="Inside",'Roman Shades'!#REF!+1,'Roman Shades'!#REF!+1.375))</f>
        <v>#REF!</v>
      </c>
      <c r="Q42" s="44" t="e">
        <f>IF('Roman Shades'!$L$8="Yes",IF('Roman Shades'!$L$7="Inside",'Roman Shades'!#REF!-0.375,'Roman Shades'!#REF!),"")</f>
        <v>#REF!</v>
      </c>
      <c r="R42" s="44">
        <f>('Roman Shades'!L162*2)-2</f>
        <v>-2</v>
      </c>
    </row>
    <row r="43" spans="1:18" ht="15.75">
      <c r="A43" s="42">
        <v>31</v>
      </c>
      <c r="B43" s="43" t="e">
        <f>'Roman Shades'!#REF!</f>
        <v>#REF!</v>
      </c>
      <c r="C43" s="43" t="e">
        <f>'Roman Shades'!#REF!</f>
        <v>#REF!</v>
      </c>
      <c r="D43" s="43" t="e">
        <f>'Roman Shades'!#REF!</f>
        <v>#REF!</v>
      </c>
      <c r="E43" s="43" t="e">
        <f>'Roman Shades'!#REF!</f>
        <v>#REF!</v>
      </c>
      <c r="F43" s="43"/>
      <c r="G43" s="43" t="e">
        <f>'Roman Shades'!#REF!</f>
        <v>#REF!</v>
      </c>
      <c r="H43" s="43" t="e">
        <f>'Roman Shades'!#REF!</f>
        <v>#REF!</v>
      </c>
      <c r="I43" s="43" t="e">
        <f>'Roman Shades'!#REF!</f>
        <v>#REF!</v>
      </c>
      <c r="J43" s="44" t="str">
        <f>_xlfn.IFS('Roman Shades'!$L$7="Inside","IM",'Roman Shades'!$L$7="Outside","OM")</f>
        <v>OM</v>
      </c>
      <c r="K43" s="43" t="e">
        <f>_xlfn.IFS(J43="OM",'Roman Shades'!#REF!,J43="IM",'Roman Shades'!#REF!-0.5)</f>
        <v>#REF!</v>
      </c>
      <c r="L43" s="44" t="e">
        <f t="shared" si="0"/>
        <v>#REF!</v>
      </c>
      <c r="M43" s="45" t="e">
        <f>IF(J43="IM",'Roman Shades'!#REF!-1.75,'Roman Shades'!#REF!-1.25)</f>
        <v>#REF!</v>
      </c>
      <c r="N43" s="45" t="e">
        <f>ROUNDDOWN(ROUNDDOWN('Roman Shades'!#REF!,0)/10,0)</f>
        <v>#REF!</v>
      </c>
      <c r="O43" s="45" t="e">
        <f t="shared" si="1"/>
        <v>#REF!</v>
      </c>
      <c r="P43" s="44" t="e">
        <f>IF('Roman Shades'!#REF!="No",IF('Roman Shades'!#REF!="Inside",'Roman Shades'!#REF!+1.125,'Roman Shades'!#REF!+1.5),IF('Roman Shades'!#REF!="Inside",'Roman Shades'!#REF!+1,'Roman Shades'!#REF!+1.375))</f>
        <v>#REF!</v>
      </c>
      <c r="Q43" s="44" t="e">
        <f>IF('Roman Shades'!$L$8="Yes",IF('Roman Shades'!$L$7="Inside",'Roman Shades'!#REF!-0.375,'Roman Shades'!#REF!),"")</f>
        <v>#REF!</v>
      </c>
      <c r="R43" s="44">
        <f>('Roman Shades'!L163*2)-2</f>
        <v>-2</v>
      </c>
    </row>
    <row r="44" spans="1:18" ht="15.75">
      <c r="A44" s="42">
        <v>32</v>
      </c>
      <c r="B44" s="43" t="e">
        <f>'Roman Shades'!#REF!</f>
        <v>#REF!</v>
      </c>
      <c r="C44" s="43" t="e">
        <f>'Roman Shades'!#REF!</f>
        <v>#REF!</v>
      </c>
      <c r="D44" s="43" t="e">
        <f>'Roman Shades'!#REF!</f>
        <v>#REF!</v>
      </c>
      <c r="E44" s="43" t="e">
        <f>'Roman Shades'!#REF!</f>
        <v>#REF!</v>
      </c>
      <c r="F44" s="43"/>
      <c r="G44" s="43" t="e">
        <f>'Roman Shades'!#REF!</f>
        <v>#REF!</v>
      </c>
      <c r="H44" s="43" t="e">
        <f>'Roman Shades'!#REF!</f>
        <v>#REF!</v>
      </c>
      <c r="I44" s="43" t="e">
        <f>'Roman Shades'!#REF!</f>
        <v>#REF!</v>
      </c>
      <c r="J44" s="44" t="str">
        <f>_xlfn.IFS('Roman Shades'!$L$7="Inside","IM",'Roman Shades'!$L$7="Outside","OM")</f>
        <v>OM</v>
      </c>
      <c r="K44" s="43" t="e">
        <f>_xlfn.IFS(J44="OM",'Roman Shades'!#REF!,J44="IM",'Roman Shades'!#REF!-0.5)</f>
        <v>#REF!</v>
      </c>
      <c r="L44" s="44" t="e">
        <f t="shared" si="0"/>
        <v>#REF!</v>
      </c>
      <c r="M44" s="45" t="e">
        <f>IF(J44="IM",'Roman Shades'!#REF!-1.75,'Roman Shades'!#REF!-1.25)</f>
        <v>#REF!</v>
      </c>
      <c r="N44" s="45" t="e">
        <f>ROUNDDOWN(ROUNDDOWN('Roman Shades'!#REF!,0)/10,0)</f>
        <v>#REF!</v>
      </c>
      <c r="O44" s="45" t="e">
        <f t="shared" si="1"/>
        <v>#REF!</v>
      </c>
      <c r="P44" s="44" t="e">
        <f>IF('Roman Shades'!#REF!="No",IF('Roman Shades'!#REF!="Inside",'Roman Shades'!#REF!+1.125,'Roman Shades'!#REF!+1.5),IF('Roman Shades'!#REF!="Inside",'Roman Shades'!#REF!+1,'Roman Shades'!#REF!+1.375))</f>
        <v>#REF!</v>
      </c>
      <c r="Q44" s="44" t="e">
        <f>IF('Roman Shades'!$L$8="Yes",IF('Roman Shades'!$L$7="Inside",'Roman Shades'!#REF!-0.375,'Roman Shades'!#REF!),"")</f>
        <v>#REF!</v>
      </c>
      <c r="R44" s="44">
        <f>('Roman Shades'!L164*2)-2</f>
        <v>-2</v>
      </c>
    </row>
    <row r="45" spans="1:18" ht="15.75">
      <c r="A45" s="42">
        <v>33</v>
      </c>
      <c r="B45" s="43" t="e">
        <f>'Roman Shades'!#REF!</f>
        <v>#REF!</v>
      </c>
      <c r="C45" s="43" t="e">
        <f>'Roman Shades'!#REF!</f>
        <v>#REF!</v>
      </c>
      <c r="D45" s="43" t="e">
        <f>'Roman Shades'!#REF!</f>
        <v>#REF!</v>
      </c>
      <c r="E45" s="43" t="e">
        <f>'Roman Shades'!#REF!</f>
        <v>#REF!</v>
      </c>
      <c r="F45" s="43"/>
      <c r="G45" s="43" t="e">
        <f>'Roman Shades'!#REF!</f>
        <v>#REF!</v>
      </c>
      <c r="H45" s="43" t="e">
        <f>'Roman Shades'!#REF!</f>
        <v>#REF!</v>
      </c>
      <c r="I45" s="43" t="e">
        <f>'Roman Shades'!#REF!</f>
        <v>#REF!</v>
      </c>
      <c r="J45" s="44" t="str">
        <f>_xlfn.IFS('Roman Shades'!$L$7="Inside","IM",'Roman Shades'!$L$7="Outside","OM")</f>
        <v>OM</v>
      </c>
      <c r="K45" s="43" t="e">
        <f>_xlfn.IFS(J45="OM",'Roman Shades'!#REF!,J45="IM",'Roman Shades'!#REF!-0.5)</f>
        <v>#REF!</v>
      </c>
      <c r="L45" s="44" t="e">
        <f t="shared" si="0"/>
        <v>#REF!</v>
      </c>
      <c r="M45" s="45" t="e">
        <f>IF(J45="IM",'Roman Shades'!#REF!-1.75,'Roman Shades'!#REF!-1.25)</f>
        <v>#REF!</v>
      </c>
      <c r="N45" s="45" t="e">
        <f>ROUNDDOWN(ROUNDDOWN('Roman Shades'!#REF!,0)/10,0)</f>
        <v>#REF!</v>
      </c>
      <c r="O45" s="45" t="e">
        <f t="shared" si="1"/>
        <v>#REF!</v>
      </c>
      <c r="P45" s="44" t="e">
        <f>IF('Roman Shades'!#REF!="No",IF('Roman Shades'!#REF!="Inside",'Roman Shades'!#REF!+1.125,'Roman Shades'!#REF!+1.5),IF('Roman Shades'!#REF!="Inside",'Roman Shades'!#REF!+1,'Roman Shades'!#REF!+1.375))</f>
        <v>#REF!</v>
      </c>
      <c r="Q45" s="44" t="e">
        <f>IF('Roman Shades'!$L$8="Yes",IF('Roman Shades'!$L$7="Inside",'Roman Shades'!#REF!-0.375,'Roman Shades'!#REF!),"")</f>
        <v>#REF!</v>
      </c>
      <c r="R45" s="44">
        <f>('Roman Shades'!L165*2)-2</f>
        <v>-2</v>
      </c>
    </row>
    <row r="46" spans="1:18" ht="15.75">
      <c r="A46" s="42">
        <v>34</v>
      </c>
      <c r="B46" s="43" t="e">
        <f>'Roman Shades'!#REF!</f>
        <v>#REF!</v>
      </c>
      <c r="C46" s="43" t="e">
        <f>'Roman Shades'!#REF!</f>
        <v>#REF!</v>
      </c>
      <c r="D46" s="43" t="e">
        <f>'Roman Shades'!#REF!</f>
        <v>#REF!</v>
      </c>
      <c r="E46" s="43" t="e">
        <f>'Roman Shades'!#REF!</f>
        <v>#REF!</v>
      </c>
      <c r="F46" s="43"/>
      <c r="G46" s="43" t="e">
        <f>'Roman Shades'!#REF!</f>
        <v>#REF!</v>
      </c>
      <c r="H46" s="43" t="e">
        <f>'Roman Shades'!#REF!</f>
        <v>#REF!</v>
      </c>
      <c r="I46" s="43" t="e">
        <f>'Roman Shades'!#REF!</f>
        <v>#REF!</v>
      </c>
      <c r="J46" s="44" t="str">
        <f>_xlfn.IFS('Roman Shades'!$L$7="Inside","IM",'Roman Shades'!$L$7="Outside","OM")</f>
        <v>OM</v>
      </c>
      <c r="K46" s="43" t="e">
        <f>_xlfn.IFS(J46="OM",'Roman Shades'!#REF!,J46="IM",'Roman Shades'!#REF!-0.5)</f>
        <v>#REF!</v>
      </c>
      <c r="L46" s="44" t="e">
        <f t="shared" si="0"/>
        <v>#REF!</v>
      </c>
      <c r="M46" s="45" t="e">
        <f>IF(J46="IM",'Roman Shades'!#REF!-1.75,'Roman Shades'!#REF!-1.25)</f>
        <v>#REF!</v>
      </c>
      <c r="N46" s="45" t="e">
        <f>ROUNDDOWN(ROUNDDOWN('Roman Shades'!#REF!,0)/10,0)</f>
        <v>#REF!</v>
      </c>
      <c r="O46" s="45" t="e">
        <f t="shared" si="1"/>
        <v>#REF!</v>
      </c>
      <c r="P46" s="44" t="e">
        <f>IF('Roman Shades'!#REF!="No",IF('Roman Shades'!#REF!="Inside",'Roman Shades'!#REF!+1.125,'Roman Shades'!#REF!+1.5),IF('Roman Shades'!#REF!="Inside",'Roman Shades'!#REF!+1,'Roman Shades'!#REF!+1.375))</f>
        <v>#REF!</v>
      </c>
      <c r="Q46" s="44" t="e">
        <f>IF('Roman Shades'!$L$8="Yes",IF('Roman Shades'!$L$7="Inside",'Roman Shades'!#REF!-0.375,'Roman Shades'!#REF!),"")</f>
        <v>#REF!</v>
      </c>
      <c r="R46" s="44">
        <f>('Roman Shades'!L166*2)-2</f>
        <v>-2</v>
      </c>
    </row>
    <row r="47" spans="1:18" ht="15.75">
      <c r="A47" s="42">
        <v>35</v>
      </c>
      <c r="B47" s="43" t="e">
        <f>'Roman Shades'!#REF!</f>
        <v>#REF!</v>
      </c>
      <c r="C47" s="43" t="e">
        <f>'Roman Shades'!#REF!</f>
        <v>#REF!</v>
      </c>
      <c r="D47" s="43" t="e">
        <f>'Roman Shades'!#REF!</f>
        <v>#REF!</v>
      </c>
      <c r="E47" s="43" t="e">
        <f>'Roman Shades'!#REF!</f>
        <v>#REF!</v>
      </c>
      <c r="F47" s="43"/>
      <c r="G47" s="43" t="e">
        <f>'Roman Shades'!#REF!</f>
        <v>#REF!</v>
      </c>
      <c r="H47" s="43" t="e">
        <f>'Roman Shades'!#REF!</f>
        <v>#REF!</v>
      </c>
      <c r="I47" s="43" t="e">
        <f>'Roman Shades'!#REF!</f>
        <v>#REF!</v>
      </c>
      <c r="J47" s="44" t="str">
        <f>_xlfn.IFS('Roman Shades'!$L$7="Inside","IM",'Roman Shades'!$L$7="Outside","OM")</f>
        <v>OM</v>
      </c>
      <c r="K47" s="43" t="e">
        <f>_xlfn.IFS(J47="OM",'Roman Shades'!#REF!,J47="IM",'Roman Shades'!#REF!-0.5)</f>
        <v>#REF!</v>
      </c>
      <c r="L47" s="44" t="e">
        <f t="shared" si="0"/>
        <v>#REF!</v>
      </c>
      <c r="M47" s="45" t="e">
        <f>IF(J47="IM",'Roman Shades'!#REF!-1.75,'Roman Shades'!#REF!-1.25)</f>
        <v>#REF!</v>
      </c>
      <c r="N47" s="45" t="e">
        <f>ROUNDDOWN(ROUNDDOWN('Roman Shades'!#REF!,0)/10,0)</f>
        <v>#REF!</v>
      </c>
      <c r="O47" s="45" t="e">
        <f t="shared" si="1"/>
        <v>#REF!</v>
      </c>
      <c r="P47" s="44" t="e">
        <f>IF('Roman Shades'!#REF!="No",IF('Roman Shades'!#REF!="Inside",'Roman Shades'!#REF!+1.125,'Roman Shades'!#REF!+1.5),IF('Roman Shades'!#REF!="Inside",'Roman Shades'!#REF!+1,'Roman Shades'!#REF!+1.375))</f>
        <v>#REF!</v>
      </c>
      <c r="Q47" s="44" t="e">
        <f>IF('Roman Shades'!$L$8="Yes",IF('Roman Shades'!$L$7="Inside",'Roman Shades'!#REF!-0.375,'Roman Shades'!#REF!),"")</f>
        <v>#REF!</v>
      </c>
      <c r="R47" s="44">
        <f>('Roman Shades'!L167*2)-2</f>
        <v>-2</v>
      </c>
    </row>
    <row r="48" spans="1:18" ht="15.75">
      <c r="A48" s="42">
        <v>36</v>
      </c>
      <c r="B48" s="43" t="e">
        <f>'Roman Shades'!#REF!</f>
        <v>#REF!</v>
      </c>
      <c r="C48" s="43" t="e">
        <f>'Roman Shades'!#REF!</f>
        <v>#REF!</v>
      </c>
      <c r="D48" s="43" t="e">
        <f>'Roman Shades'!#REF!</f>
        <v>#REF!</v>
      </c>
      <c r="E48" s="43" t="e">
        <f>'Roman Shades'!#REF!</f>
        <v>#REF!</v>
      </c>
      <c r="F48" s="43"/>
      <c r="G48" s="43" t="e">
        <f>'Roman Shades'!#REF!</f>
        <v>#REF!</v>
      </c>
      <c r="H48" s="43" t="e">
        <f>'Roman Shades'!#REF!</f>
        <v>#REF!</v>
      </c>
      <c r="I48" s="43" t="e">
        <f>'Roman Shades'!#REF!</f>
        <v>#REF!</v>
      </c>
      <c r="J48" s="44" t="str">
        <f>_xlfn.IFS('Roman Shades'!$L$7="Inside","IM",'Roman Shades'!$L$7="Outside","OM")</f>
        <v>OM</v>
      </c>
      <c r="K48" s="43" t="e">
        <f>_xlfn.IFS(J48="OM",'Roman Shades'!#REF!,J48="IM",'Roman Shades'!#REF!-0.5)</f>
        <v>#REF!</v>
      </c>
      <c r="L48" s="44" t="e">
        <f t="shared" si="0"/>
        <v>#REF!</v>
      </c>
      <c r="M48" s="45" t="e">
        <f>IF(J48="IM",'Roman Shades'!#REF!-1.75,'Roman Shades'!#REF!-1.25)</f>
        <v>#REF!</v>
      </c>
      <c r="N48" s="45" t="e">
        <f>ROUNDDOWN(ROUNDDOWN('Roman Shades'!#REF!,0)/10,0)</f>
        <v>#REF!</v>
      </c>
      <c r="O48" s="45" t="e">
        <f t="shared" si="1"/>
        <v>#REF!</v>
      </c>
      <c r="P48" s="44" t="e">
        <f>IF('Roman Shades'!#REF!="No",IF('Roman Shades'!#REF!="Inside",'Roman Shades'!#REF!+1.125,'Roman Shades'!#REF!+1.5),IF('Roman Shades'!#REF!="Inside",'Roman Shades'!#REF!+1,'Roman Shades'!#REF!+1.375))</f>
        <v>#REF!</v>
      </c>
      <c r="Q48" s="44" t="e">
        <f>IF('Roman Shades'!$L$8="Yes",IF('Roman Shades'!$L$7="Inside",'Roman Shades'!#REF!-0.375,'Roman Shades'!#REF!),"")</f>
        <v>#REF!</v>
      </c>
      <c r="R48" s="44">
        <f>('Roman Shades'!L168*2)-2</f>
        <v>-2</v>
      </c>
    </row>
    <row r="49" spans="1:18" ht="15.75">
      <c r="A49" s="42">
        <v>37</v>
      </c>
      <c r="B49" s="43" t="e">
        <f>'Roman Shades'!#REF!</f>
        <v>#REF!</v>
      </c>
      <c r="C49" s="43" t="e">
        <f>'Roman Shades'!#REF!</f>
        <v>#REF!</v>
      </c>
      <c r="D49" s="43" t="e">
        <f>'Roman Shades'!#REF!</f>
        <v>#REF!</v>
      </c>
      <c r="E49" s="43" t="e">
        <f>'Roman Shades'!#REF!</f>
        <v>#REF!</v>
      </c>
      <c r="F49" s="43"/>
      <c r="G49" s="43" t="e">
        <f>'Roman Shades'!#REF!</f>
        <v>#REF!</v>
      </c>
      <c r="H49" s="43" t="e">
        <f>'Roman Shades'!#REF!</f>
        <v>#REF!</v>
      </c>
      <c r="I49" s="43" t="e">
        <f>'Roman Shades'!#REF!</f>
        <v>#REF!</v>
      </c>
      <c r="J49" s="44" t="str">
        <f>_xlfn.IFS('Roman Shades'!$L$7="Inside","IM",'Roman Shades'!$L$7="Outside","OM")</f>
        <v>OM</v>
      </c>
      <c r="K49" s="43" t="e">
        <f>_xlfn.IFS(J49="OM",'Roman Shades'!#REF!,J49="IM",'Roman Shades'!#REF!-0.5)</f>
        <v>#REF!</v>
      </c>
      <c r="L49" s="44" t="e">
        <f t="shared" si="0"/>
        <v>#REF!</v>
      </c>
      <c r="M49" s="45" t="e">
        <f>IF(J49="IM",'Roman Shades'!#REF!-1.75,'Roman Shades'!#REF!-1.25)</f>
        <v>#REF!</v>
      </c>
      <c r="N49" s="45" t="e">
        <f>ROUNDDOWN(ROUNDDOWN('Roman Shades'!#REF!,0)/10,0)</f>
        <v>#REF!</v>
      </c>
      <c r="O49" s="45" t="e">
        <f t="shared" si="1"/>
        <v>#REF!</v>
      </c>
      <c r="P49" s="44" t="e">
        <f>IF('Roman Shades'!#REF!="No",IF('Roman Shades'!#REF!="Inside",'Roman Shades'!#REF!+1.125,'Roman Shades'!#REF!+1.5),IF('Roman Shades'!#REF!="Inside",'Roman Shades'!#REF!+1,'Roman Shades'!#REF!+1.375))</f>
        <v>#REF!</v>
      </c>
      <c r="Q49" s="44" t="e">
        <f>IF('Roman Shades'!$L$8="Yes",IF('Roman Shades'!$L$7="Inside",'Roman Shades'!#REF!-0.375,'Roman Shades'!#REF!),"")</f>
        <v>#REF!</v>
      </c>
      <c r="R49" s="44">
        <f>('Roman Shades'!L169*2)-2</f>
        <v>-2</v>
      </c>
    </row>
    <row r="50" spans="1:18" ht="15.75">
      <c r="A50" s="42">
        <v>38</v>
      </c>
      <c r="B50" s="43" t="e">
        <f>'Roman Shades'!#REF!</f>
        <v>#REF!</v>
      </c>
      <c r="C50" s="43" t="e">
        <f>'Roman Shades'!#REF!</f>
        <v>#REF!</v>
      </c>
      <c r="D50" s="43" t="e">
        <f>'Roman Shades'!#REF!</f>
        <v>#REF!</v>
      </c>
      <c r="E50" s="43" t="e">
        <f>'Roman Shades'!#REF!</f>
        <v>#REF!</v>
      </c>
      <c r="F50" s="43"/>
      <c r="G50" s="43" t="e">
        <f>'Roman Shades'!#REF!</f>
        <v>#REF!</v>
      </c>
      <c r="H50" s="43" t="e">
        <f>'Roman Shades'!#REF!</f>
        <v>#REF!</v>
      </c>
      <c r="I50" s="43" t="e">
        <f>'Roman Shades'!#REF!</f>
        <v>#REF!</v>
      </c>
      <c r="J50" s="44" t="str">
        <f>_xlfn.IFS('Roman Shades'!$L$7="Inside","IM",'Roman Shades'!$L$7="Outside","OM")</f>
        <v>OM</v>
      </c>
      <c r="K50" s="43" t="e">
        <f>_xlfn.IFS(J50="OM",'Roman Shades'!#REF!,J50="IM",'Roman Shades'!#REF!-0.5)</f>
        <v>#REF!</v>
      </c>
      <c r="L50" s="44" t="e">
        <f t="shared" si="0"/>
        <v>#REF!</v>
      </c>
      <c r="M50" s="45" t="e">
        <f>IF(J50="IM",'Roman Shades'!#REF!-1.75,'Roman Shades'!#REF!-1.25)</f>
        <v>#REF!</v>
      </c>
      <c r="N50" s="45" t="e">
        <f>ROUNDDOWN(ROUNDDOWN('Roman Shades'!#REF!,0)/10,0)</f>
        <v>#REF!</v>
      </c>
      <c r="O50" s="45" t="e">
        <f t="shared" si="1"/>
        <v>#REF!</v>
      </c>
      <c r="P50" s="44" t="e">
        <f>IF('Roman Shades'!#REF!="No",IF('Roman Shades'!#REF!="Inside",'Roman Shades'!#REF!+1.125,'Roman Shades'!#REF!+1.5),IF('Roman Shades'!#REF!="Inside",'Roman Shades'!#REF!+1,'Roman Shades'!#REF!+1.375))</f>
        <v>#REF!</v>
      </c>
      <c r="Q50" s="44" t="e">
        <f>IF('Roman Shades'!$L$8="Yes",IF('Roman Shades'!$L$7="Inside",'Roman Shades'!#REF!-0.375,'Roman Shades'!#REF!),"")</f>
        <v>#REF!</v>
      </c>
      <c r="R50" s="44">
        <f>('Roman Shades'!L170*2)-2</f>
        <v>-2</v>
      </c>
    </row>
    <row r="51" spans="1:18" ht="15.75">
      <c r="A51" s="42">
        <v>39</v>
      </c>
      <c r="B51" s="43" t="e">
        <f>'Roman Shades'!#REF!</f>
        <v>#REF!</v>
      </c>
      <c r="C51" s="43" t="e">
        <f>'Roman Shades'!#REF!</f>
        <v>#REF!</v>
      </c>
      <c r="D51" s="43" t="e">
        <f>'Roman Shades'!#REF!</f>
        <v>#REF!</v>
      </c>
      <c r="E51" s="43" t="e">
        <f>'Roman Shades'!#REF!</f>
        <v>#REF!</v>
      </c>
      <c r="F51" s="43"/>
      <c r="G51" s="43" t="e">
        <f>'Roman Shades'!#REF!</f>
        <v>#REF!</v>
      </c>
      <c r="H51" s="43" t="e">
        <f>'Roman Shades'!#REF!</f>
        <v>#REF!</v>
      </c>
      <c r="I51" s="43" t="e">
        <f>'Roman Shades'!#REF!</f>
        <v>#REF!</v>
      </c>
      <c r="J51" s="44" t="str">
        <f>_xlfn.IFS('Roman Shades'!$L$7="Inside","IM",'Roman Shades'!$L$7="Outside","OM")</f>
        <v>OM</v>
      </c>
      <c r="K51" s="43" t="e">
        <f>_xlfn.IFS(J51="OM",'Roman Shades'!#REF!,J51="IM",'Roman Shades'!#REF!-0.5)</f>
        <v>#REF!</v>
      </c>
      <c r="L51" s="44" t="e">
        <f t="shared" si="0"/>
        <v>#REF!</v>
      </c>
      <c r="M51" s="45" t="e">
        <f>IF(J51="IM",'Roman Shades'!#REF!-1.75,'Roman Shades'!#REF!-1.25)</f>
        <v>#REF!</v>
      </c>
      <c r="N51" s="45" t="e">
        <f>ROUNDDOWN(ROUNDDOWN('Roman Shades'!#REF!,0)/10,0)</f>
        <v>#REF!</v>
      </c>
      <c r="O51" s="45" t="e">
        <f t="shared" si="1"/>
        <v>#REF!</v>
      </c>
      <c r="P51" s="44" t="e">
        <f>IF('Roman Shades'!#REF!="No",IF('Roman Shades'!#REF!="Inside",'Roman Shades'!#REF!+1.125,'Roman Shades'!#REF!+1.5),IF('Roman Shades'!#REF!="Inside",'Roman Shades'!#REF!+1,'Roman Shades'!#REF!+1.375))</f>
        <v>#REF!</v>
      </c>
      <c r="Q51" s="44" t="e">
        <f>IF('Roman Shades'!$L$8="Yes",IF('Roman Shades'!$L$7="Inside",'Roman Shades'!#REF!-0.375,'Roman Shades'!#REF!),"")</f>
        <v>#REF!</v>
      </c>
      <c r="R51" s="44">
        <f>('Roman Shades'!L171*2)-2</f>
        <v>-2</v>
      </c>
    </row>
    <row r="52" spans="1:18" ht="15.75">
      <c r="A52" s="42">
        <v>40</v>
      </c>
      <c r="B52" s="43" t="e">
        <f>'Roman Shades'!#REF!</f>
        <v>#REF!</v>
      </c>
      <c r="C52" s="43" t="e">
        <f>'Roman Shades'!#REF!</f>
        <v>#REF!</v>
      </c>
      <c r="D52" s="43" t="e">
        <f>'Roman Shades'!#REF!</f>
        <v>#REF!</v>
      </c>
      <c r="E52" s="43" t="e">
        <f>'Roman Shades'!#REF!</f>
        <v>#REF!</v>
      </c>
      <c r="F52" s="43"/>
      <c r="G52" s="43" t="e">
        <f>'Roman Shades'!#REF!</f>
        <v>#REF!</v>
      </c>
      <c r="H52" s="43" t="e">
        <f>'Roman Shades'!#REF!</f>
        <v>#REF!</v>
      </c>
      <c r="I52" s="43" t="e">
        <f>'Roman Shades'!#REF!</f>
        <v>#REF!</v>
      </c>
      <c r="J52" s="44" t="str">
        <f>_xlfn.IFS('Roman Shades'!$L$7="Inside","IM",'Roman Shades'!$L$7="Outside","OM")</f>
        <v>OM</v>
      </c>
      <c r="K52" s="43" t="e">
        <f>_xlfn.IFS(J52="OM",'Roman Shades'!#REF!,J52="IM",'Roman Shades'!#REF!-0.5)</f>
        <v>#REF!</v>
      </c>
      <c r="L52" s="44" t="e">
        <f t="shared" si="0"/>
        <v>#REF!</v>
      </c>
      <c r="M52" s="45" t="e">
        <f>IF(J52="IM",'Roman Shades'!#REF!-1.75,'Roman Shades'!#REF!-1.25)</f>
        <v>#REF!</v>
      </c>
      <c r="N52" s="45" t="e">
        <f>ROUNDDOWN(ROUNDDOWN('Roman Shades'!#REF!,0)/10,0)</f>
        <v>#REF!</v>
      </c>
      <c r="O52" s="45" t="e">
        <f t="shared" si="1"/>
        <v>#REF!</v>
      </c>
      <c r="P52" s="44" t="e">
        <f>IF('Roman Shades'!#REF!="No",IF('Roman Shades'!#REF!="Inside",'Roman Shades'!#REF!+1.125,'Roman Shades'!#REF!+1.5),IF('Roman Shades'!#REF!="Inside",'Roman Shades'!#REF!+1,'Roman Shades'!#REF!+1.375))</f>
        <v>#REF!</v>
      </c>
      <c r="Q52" s="44" t="e">
        <f>IF('Roman Shades'!$L$8="Yes",IF('Roman Shades'!$L$7="Inside",'Roman Shades'!#REF!-0.375,'Roman Shades'!#REF!),"")</f>
        <v>#REF!</v>
      </c>
      <c r="R52" s="44">
        <f>('Roman Shades'!L172*2)-2</f>
        <v>-2</v>
      </c>
    </row>
    <row r="53" spans="1:18" ht="15.75">
      <c r="A53" s="42">
        <v>41</v>
      </c>
      <c r="B53" s="43" t="e">
        <f>'Roman Shades'!#REF!</f>
        <v>#REF!</v>
      </c>
      <c r="C53" s="43" t="e">
        <f>'Roman Shades'!#REF!</f>
        <v>#REF!</v>
      </c>
      <c r="D53" s="43" t="e">
        <f>'Roman Shades'!#REF!</f>
        <v>#REF!</v>
      </c>
      <c r="E53" s="43" t="e">
        <f>'Roman Shades'!#REF!</f>
        <v>#REF!</v>
      </c>
      <c r="F53" s="43"/>
      <c r="G53" s="43" t="e">
        <f>'Roman Shades'!#REF!</f>
        <v>#REF!</v>
      </c>
      <c r="H53" s="43" t="e">
        <f>'Roman Shades'!#REF!</f>
        <v>#REF!</v>
      </c>
      <c r="I53" s="43" t="e">
        <f>'Roman Shades'!#REF!</f>
        <v>#REF!</v>
      </c>
      <c r="J53" s="44" t="str">
        <f>_xlfn.IFS('Roman Shades'!$L$7="Inside","IM",'Roman Shades'!$L$7="Outside","OM")</f>
        <v>OM</v>
      </c>
      <c r="K53" s="43" t="e">
        <f>_xlfn.IFS(J53="OM",'Roman Shades'!#REF!,J53="IM",'Roman Shades'!#REF!-0.5)</f>
        <v>#REF!</v>
      </c>
      <c r="L53" s="44" t="e">
        <f t="shared" si="0"/>
        <v>#REF!</v>
      </c>
      <c r="M53" s="45" t="e">
        <f>IF(J53="IM",'Roman Shades'!#REF!-1.75,'Roman Shades'!#REF!-1.25)</f>
        <v>#REF!</v>
      </c>
      <c r="N53" s="45" t="e">
        <f>ROUNDDOWN(ROUNDDOWN('Roman Shades'!#REF!,0)/10,0)</f>
        <v>#REF!</v>
      </c>
      <c r="O53" s="45" t="e">
        <f t="shared" si="1"/>
        <v>#REF!</v>
      </c>
      <c r="P53" s="44" t="e">
        <f>IF('Roman Shades'!#REF!="No",IF('Roman Shades'!#REF!="Inside",'Roman Shades'!#REF!+1.125,'Roman Shades'!#REF!+1.5),IF('Roman Shades'!#REF!="Inside",'Roman Shades'!#REF!+1,'Roman Shades'!#REF!+1.375))</f>
        <v>#REF!</v>
      </c>
      <c r="Q53" s="44" t="e">
        <f>IF('Roman Shades'!$L$8="Yes",IF('Roman Shades'!$L$7="Inside",'Roman Shades'!#REF!-0.375,'Roman Shades'!#REF!),"")</f>
        <v>#REF!</v>
      </c>
      <c r="R53" s="44">
        <f>('Roman Shades'!L173*2)-2</f>
        <v>-2</v>
      </c>
    </row>
    <row r="54" spans="1:18" ht="15.75">
      <c r="A54" s="42">
        <v>42</v>
      </c>
      <c r="B54" s="43" t="e">
        <f>'Roman Shades'!#REF!</f>
        <v>#REF!</v>
      </c>
      <c r="C54" s="43" t="e">
        <f>'Roman Shades'!#REF!</f>
        <v>#REF!</v>
      </c>
      <c r="D54" s="43" t="e">
        <f>'Roman Shades'!#REF!</f>
        <v>#REF!</v>
      </c>
      <c r="E54" s="43" t="e">
        <f>'Roman Shades'!#REF!</f>
        <v>#REF!</v>
      </c>
      <c r="F54" s="43"/>
      <c r="G54" s="43" t="e">
        <f>'Roman Shades'!#REF!</f>
        <v>#REF!</v>
      </c>
      <c r="H54" s="43" t="e">
        <f>'Roman Shades'!#REF!</f>
        <v>#REF!</v>
      </c>
      <c r="I54" s="43" t="e">
        <f>'Roman Shades'!#REF!</f>
        <v>#REF!</v>
      </c>
      <c r="J54" s="44" t="str">
        <f>_xlfn.IFS('Roman Shades'!$L$7="Inside","IM",'Roman Shades'!$L$7="Outside","OM")</f>
        <v>OM</v>
      </c>
      <c r="K54" s="43" t="e">
        <f>_xlfn.IFS(J54="OM",'Roman Shades'!#REF!,J54="IM",'Roman Shades'!#REF!-0.5)</f>
        <v>#REF!</v>
      </c>
      <c r="L54" s="44" t="e">
        <f t="shared" si="0"/>
        <v>#REF!</v>
      </c>
      <c r="M54" s="45" t="e">
        <f>IF(J54="IM",'Roman Shades'!#REF!-1.75,'Roman Shades'!#REF!-1.25)</f>
        <v>#REF!</v>
      </c>
      <c r="N54" s="45" t="e">
        <f>ROUNDDOWN(ROUNDDOWN('Roman Shades'!#REF!,0)/10,0)</f>
        <v>#REF!</v>
      </c>
      <c r="O54" s="45" t="e">
        <f t="shared" si="1"/>
        <v>#REF!</v>
      </c>
      <c r="P54" s="44" t="e">
        <f>IF('Roman Shades'!#REF!="No",IF('Roman Shades'!#REF!="Inside",'Roman Shades'!#REF!+1.125,'Roman Shades'!#REF!+1.5),IF('Roman Shades'!#REF!="Inside",'Roman Shades'!#REF!+1,'Roman Shades'!#REF!+1.375))</f>
        <v>#REF!</v>
      </c>
      <c r="Q54" s="44" t="e">
        <f>IF('Roman Shades'!$L$8="Yes",IF('Roman Shades'!$L$7="Inside",'Roman Shades'!#REF!-0.375,'Roman Shades'!#REF!),"")</f>
        <v>#REF!</v>
      </c>
      <c r="R54" s="44">
        <f>('Roman Shades'!L174*2)-2</f>
        <v>-2</v>
      </c>
    </row>
    <row r="55" spans="1:18" ht="15.75">
      <c r="A55" s="42">
        <v>43</v>
      </c>
      <c r="B55" s="43" t="e">
        <f>'Roman Shades'!#REF!</f>
        <v>#REF!</v>
      </c>
      <c r="C55" s="43" t="e">
        <f>'Roman Shades'!#REF!</f>
        <v>#REF!</v>
      </c>
      <c r="D55" s="43" t="e">
        <f>'Roman Shades'!#REF!</f>
        <v>#REF!</v>
      </c>
      <c r="E55" s="43" t="e">
        <f>'Roman Shades'!#REF!</f>
        <v>#REF!</v>
      </c>
      <c r="F55" s="43"/>
      <c r="G55" s="43" t="e">
        <f>'Roman Shades'!#REF!</f>
        <v>#REF!</v>
      </c>
      <c r="H55" s="43" t="e">
        <f>'Roman Shades'!#REF!</f>
        <v>#REF!</v>
      </c>
      <c r="I55" s="43" t="e">
        <f>'Roman Shades'!#REF!</f>
        <v>#REF!</v>
      </c>
      <c r="J55" s="44" t="str">
        <f>_xlfn.IFS('Roman Shades'!$L$7="Inside","IM",'Roman Shades'!$L$7="Outside","OM")</f>
        <v>OM</v>
      </c>
      <c r="K55" s="43" t="e">
        <f>_xlfn.IFS(J55="OM",'Roman Shades'!#REF!,J55="IM",'Roman Shades'!#REF!-0.5)</f>
        <v>#REF!</v>
      </c>
      <c r="L55" s="44" t="e">
        <f t="shared" si="0"/>
        <v>#REF!</v>
      </c>
      <c r="M55" s="45" t="e">
        <f>IF(J55="IM",'Roman Shades'!#REF!-1.75,'Roman Shades'!#REF!-1.25)</f>
        <v>#REF!</v>
      </c>
      <c r="N55" s="45" t="e">
        <f>ROUNDDOWN(ROUNDDOWN('Roman Shades'!#REF!,0)/10,0)</f>
        <v>#REF!</v>
      </c>
      <c r="O55" s="45" t="e">
        <f t="shared" si="1"/>
        <v>#REF!</v>
      </c>
      <c r="P55" s="44" t="e">
        <f>IF('Roman Shades'!#REF!="No",IF('Roman Shades'!#REF!="Inside",'Roman Shades'!#REF!+1.125,'Roman Shades'!#REF!+1.5),IF('Roman Shades'!#REF!="Inside",'Roman Shades'!#REF!+1,'Roman Shades'!#REF!+1.375))</f>
        <v>#REF!</v>
      </c>
      <c r="Q55" s="44" t="e">
        <f>IF('Roman Shades'!$L$8="Yes",IF('Roman Shades'!$L$7="Inside",'Roman Shades'!#REF!-0.375,'Roman Shades'!#REF!),"")</f>
        <v>#REF!</v>
      </c>
      <c r="R55" s="44">
        <f>('Roman Shades'!L175*2)-2</f>
        <v>-2</v>
      </c>
    </row>
    <row r="56" spans="1:18" ht="15.75">
      <c r="A56" s="42">
        <v>44</v>
      </c>
      <c r="B56" s="43" t="e">
        <f>'Roman Shades'!#REF!</f>
        <v>#REF!</v>
      </c>
      <c r="C56" s="43" t="e">
        <f>'Roman Shades'!#REF!</f>
        <v>#REF!</v>
      </c>
      <c r="D56" s="43" t="e">
        <f>'Roman Shades'!#REF!</f>
        <v>#REF!</v>
      </c>
      <c r="E56" s="43" t="e">
        <f>'Roman Shades'!#REF!</f>
        <v>#REF!</v>
      </c>
      <c r="F56" s="43"/>
      <c r="G56" s="43" t="e">
        <f>'Roman Shades'!#REF!</f>
        <v>#REF!</v>
      </c>
      <c r="H56" s="43" t="e">
        <f>'Roman Shades'!#REF!</f>
        <v>#REF!</v>
      </c>
      <c r="I56" s="43" t="e">
        <f>'Roman Shades'!#REF!</f>
        <v>#REF!</v>
      </c>
      <c r="J56" s="44" t="str">
        <f>_xlfn.IFS('Roman Shades'!$L$7="Inside","IM",'Roman Shades'!$L$7="Outside","OM")</f>
        <v>OM</v>
      </c>
      <c r="K56" s="43" t="e">
        <f>_xlfn.IFS(J56="OM",'Roman Shades'!#REF!,J56="IM",'Roman Shades'!#REF!-0.5)</f>
        <v>#REF!</v>
      </c>
      <c r="L56" s="44" t="e">
        <f t="shared" si="0"/>
        <v>#REF!</v>
      </c>
      <c r="M56" s="45" t="e">
        <f>IF(J56="IM",'Roman Shades'!#REF!-1.75,'Roman Shades'!#REF!-1.25)</f>
        <v>#REF!</v>
      </c>
      <c r="N56" s="45" t="e">
        <f>ROUNDDOWN(ROUNDDOWN('Roman Shades'!#REF!,0)/10,0)</f>
        <v>#REF!</v>
      </c>
      <c r="O56" s="45" t="e">
        <f t="shared" si="1"/>
        <v>#REF!</v>
      </c>
      <c r="P56" s="44" t="e">
        <f>IF('Roman Shades'!#REF!="No",IF('Roman Shades'!#REF!="Inside",'Roman Shades'!#REF!+1.125,'Roman Shades'!#REF!+1.5),IF('Roman Shades'!#REF!="Inside",'Roman Shades'!#REF!+1,'Roman Shades'!#REF!+1.375))</f>
        <v>#REF!</v>
      </c>
      <c r="Q56" s="44" t="e">
        <f>IF('Roman Shades'!$L$8="Yes",IF('Roman Shades'!$L$7="Inside",'Roman Shades'!#REF!-0.375,'Roman Shades'!#REF!),"")</f>
        <v>#REF!</v>
      </c>
      <c r="R56" s="44">
        <f>('Roman Shades'!L176*2)-2</f>
        <v>-2</v>
      </c>
    </row>
    <row r="57" spans="1:18" ht="15.75">
      <c r="A57" s="42">
        <v>45</v>
      </c>
      <c r="B57" s="43" t="e">
        <f>'Roman Shades'!#REF!</f>
        <v>#REF!</v>
      </c>
      <c r="C57" s="43" t="e">
        <f>'Roman Shades'!#REF!</f>
        <v>#REF!</v>
      </c>
      <c r="D57" s="43" t="e">
        <f>'Roman Shades'!#REF!</f>
        <v>#REF!</v>
      </c>
      <c r="E57" s="43" t="e">
        <f>'Roman Shades'!#REF!</f>
        <v>#REF!</v>
      </c>
      <c r="F57" s="43"/>
      <c r="G57" s="43" t="e">
        <f>'Roman Shades'!#REF!</f>
        <v>#REF!</v>
      </c>
      <c r="H57" s="43" t="e">
        <f>'Roman Shades'!#REF!</f>
        <v>#REF!</v>
      </c>
      <c r="I57" s="43" t="e">
        <f>'Roman Shades'!#REF!</f>
        <v>#REF!</v>
      </c>
      <c r="J57" s="44" t="str">
        <f>_xlfn.IFS('Roman Shades'!$L$7="Inside","IM",'Roman Shades'!$L$7="Outside","OM")</f>
        <v>OM</v>
      </c>
      <c r="K57" s="43" t="e">
        <f>_xlfn.IFS(J57="OM",'Roman Shades'!#REF!,J57="IM",'Roman Shades'!#REF!-0.5)</f>
        <v>#REF!</v>
      </c>
      <c r="L57" s="44" t="e">
        <f t="shared" si="0"/>
        <v>#REF!</v>
      </c>
      <c r="M57" s="45" t="e">
        <f>IF(J57="IM",'Roman Shades'!#REF!-1.75,'Roman Shades'!#REF!-1.25)</f>
        <v>#REF!</v>
      </c>
      <c r="N57" s="45" t="e">
        <f>ROUNDDOWN(ROUNDDOWN('Roman Shades'!#REF!,0)/10,0)</f>
        <v>#REF!</v>
      </c>
      <c r="O57" s="45" t="e">
        <f t="shared" si="1"/>
        <v>#REF!</v>
      </c>
      <c r="P57" s="44" t="e">
        <f>IF('Roman Shades'!#REF!="No",IF('Roman Shades'!#REF!="Inside",'Roman Shades'!#REF!+1.125,'Roman Shades'!#REF!+1.5),IF('Roman Shades'!#REF!="Inside",'Roman Shades'!#REF!+1,'Roman Shades'!#REF!+1.375))</f>
        <v>#REF!</v>
      </c>
      <c r="Q57" s="44" t="e">
        <f>IF('Roman Shades'!$L$8="Yes",IF('Roman Shades'!$L$7="Inside",'Roman Shades'!#REF!-0.375,'Roman Shades'!#REF!),"")</f>
        <v>#REF!</v>
      </c>
      <c r="R57" s="44">
        <f>('Roman Shades'!L177*2)-2</f>
        <v>-2</v>
      </c>
    </row>
    <row r="58" spans="1:18" ht="15.75">
      <c r="A58" s="42">
        <v>46</v>
      </c>
      <c r="B58" s="43" t="e">
        <f>'Roman Shades'!#REF!</f>
        <v>#REF!</v>
      </c>
      <c r="C58" s="43" t="e">
        <f>'Roman Shades'!#REF!</f>
        <v>#REF!</v>
      </c>
      <c r="D58" s="43" t="e">
        <f>'Roman Shades'!#REF!</f>
        <v>#REF!</v>
      </c>
      <c r="E58" s="43" t="e">
        <f>'Roman Shades'!#REF!</f>
        <v>#REF!</v>
      </c>
      <c r="F58" s="43"/>
      <c r="G58" s="43" t="e">
        <f>'Roman Shades'!#REF!</f>
        <v>#REF!</v>
      </c>
      <c r="H58" s="43" t="e">
        <f>'Roman Shades'!#REF!</f>
        <v>#REF!</v>
      </c>
      <c r="I58" s="43" t="e">
        <f>'Roman Shades'!#REF!</f>
        <v>#REF!</v>
      </c>
      <c r="J58" s="44" t="str">
        <f>_xlfn.IFS('Roman Shades'!$L$7="Inside","IM",'Roman Shades'!$L$7="Outside","OM")</f>
        <v>OM</v>
      </c>
      <c r="K58" s="43" t="e">
        <f>_xlfn.IFS(J58="OM",'Roman Shades'!#REF!,J58="IM",'Roman Shades'!#REF!-0.5)</f>
        <v>#REF!</v>
      </c>
      <c r="L58" s="44" t="e">
        <f t="shared" si="0"/>
        <v>#REF!</v>
      </c>
      <c r="M58" s="45" t="e">
        <f>IF(J58="IM",'Roman Shades'!#REF!-1.75,'Roman Shades'!#REF!-1.25)</f>
        <v>#REF!</v>
      </c>
      <c r="N58" s="45" t="e">
        <f>ROUNDDOWN(ROUNDDOWN('Roman Shades'!#REF!,0)/10,0)</f>
        <v>#REF!</v>
      </c>
      <c r="O58" s="45" t="e">
        <f t="shared" si="1"/>
        <v>#REF!</v>
      </c>
      <c r="P58" s="44" t="e">
        <f>IF('Roman Shades'!#REF!="No",IF('Roman Shades'!#REF!="Inside",'Roman Shades'!#REF!+1.125,'Roman Shades'!#REF!+1.5),IF('Roman Shades'!#REF!="Inside",'Roman Shades'!#REF!+1,'Roman Shades'!#REF!+1.375))</f>
        <v>#REF!</v>
      </c>
      <c r="Q58" s="44" t="e">
        <f>IF('Roman Shades'!$L$8="Yes",IF('Roman Shades'!$L$7="Inside",'Roman Shades'!#REF!-0.375,'Roman Shades'!#REF!),"")</f>
        <v>#REF!</v>
      </c>
      <c r="R58" s="44">
        <f>('Roman Shades'!L178*2)-2</f>
        <v>-2</v>
      </c>
    </row>
    <row r="59" spans="1:18" ht="15.75">
      <c r="A59" s="42">
        <v>47</v>
      </c>
      <c r="B59" s="43" t="e">
        <f>'Roman Shades'!#REF!</f>
        <v>#REF!</v>
      </c>
      <c r="C59" s="43" t="e">
        <f>'Roman Shades'!#REF!</f>
        <v>#REF!</v>
      </c>
      <c r="D59" s="43" t="e">
        <f>'Roman Shades'!#REF!</f>
        <v>#REF!</v>
      </c>
      <c r="E59" s="43" t="e">
        <f>'Roman Shades'!#REF!</f>
        <v>#REF!</v>
      </c>
      <c r="F59" s="43"/>
      <c r="G59" s="43" t="e">
        <f>'Roman Shades'!#REF!</f>
        <v>#REF!</v>
      </c>
      <c r="H59" s="43" t="e">
        <f>'Roman Shades'!#REF!</f>
        <v>#REF!</v>
      </c>
      <c r="I59" s="43" t="e">
        <f>'Roman Shades'!#REF!</f>
        <v>#REF!</v>
      </c>
      <c r="J59" s="44" t="str">
        <f>_xlfn.IFS('Roman Shades'!$L$7="Inside","IM",'Roman Shades'!$L$7="Outside","OM")</f>
        <v>OM</v>
      </c>
      <c r="K59" s="43" t="e">
        <f>_xlfn.IFS(J59="OM",'Roman Shades'!#REF!,J59="IM",'Roman Shades'!#REF!-0.5)</f>
        <v>#REF!</v>
      </c>
      <c r="L59" s="44" t="e">
        <f t="shared" si="0"/>
        <v>#REF!</v>
      </c>
      <c r="M59" s="45" t="e">
        <f>IF(J59="IM",'Roman Shades'!#REF!-1.75,'Roman Shades'!#REF!-1.25)</f>
        <v>#REF!</v>
      </c>
      <c r="N59" s="45" t="e">
        <f>ROUNDDOWN(ROUNDDOWN('Roman Shades'!#REF!,0)/10,0)</f>
        <v>#REF!</v>
      </c>
      <c r="O59" s="45" t="e">
        <f t="shared" si="1"/>
        <v>#REF!</v>
      </c>
      <c r="P59" s="44" t="e">
        <f>IF('Roman Shades'!#REF!="No",IF('Roman Shades'!#REF!="Inside",'Roman Shades'!#REF!+1.125,'Roman Shades'!#REF!+1.5),IF('Roman Shades'!#REF!="Inside",'Roman Shades'!#REF!+1,'Roman Shades'!#REF!+1.375))</f>
        <v>#REF!</v>
      </c>
      <c r="Q59" s="44" t="e">
        <f>IF('Roman Shades'!$L$8="Yes",IF('Roman Shades'!$L$7="Inside",'Roman Shades'!#REF!-0.375,'Roman Shades'!#REF!),"")</f>
        <v>#REF!</v>
      </c>
      <c r="R59" s="44">
        <f>('Roman Shades'!L179*2)-2</f>
        <v>-2</v>
      </c>
    </row>
    <row r="60" spans="1:18" ht="15.75">
      <c r="A60" s="42">
        <v>48</v>
      </c>
      <c r="B60" s="43" t="e">
        <f>'Roman Shades'!#REF!</f>
        <v>#REF!</v>
      </c>
      <c r="C60" s="43" t="e">
        <f>'Roman Shades'!#REF!</f>
        <v>#REF!</v>
      </c>
      <c r="D60" s="43" t="e">
        <f>'Roman Shades'!#REF!</f>
        <v>#REF!</v>
      </c>
      <c r="E60" s="43" t="e">
        <f>'Roman Shades'!#REF!</f>
        <v>#REF!</v>
      </c>
      <c r="F60" s="43"/>
      <c r="G60" s="43" t="e">
        <f>'Roman Shades'!#REF!</f>
        <v>#REF!</v>
      </c>
      <c r="H60" s="43" t="e">
        <f>'Roman Shades'!#REF!</f>
        <v>#REF!</v>
      </c>
      <c r="I60" s="43" t="e">
        <f>'Roman Shades'!#REF!</f>
        <v>#REF!</v>
      </c>
      <c r="J60" s="44" t="str">
        <f>_xlfn.IFS('Roman Shades'!$L$7="Inside","IM",'Roman Shades'!$L$7="Outside","OM")</f>
        <v>OM</v>
      </c>
      <c r="K60" s="43" t="e">
        <f>_xlfn.IFS(J60="OM",'Roman Shades'!#REF!,J60="IM",'Roman Shades'!#REF!-0.5)</f>
        <v>#REF!</v>
      </c>
      <c r="L60" s="44" t="e">
        <f t="shared" si="0"/>
        <v>#REF!</v>
      </c>
      <c r="M60" s="45" t="e">
        <f>IF(J60="IM",'Roman Shades'!#REF!-1.75,'Roman Shades'!#REF!-1.25)</f>
        <v>#REF!</v>
      </c>
      <c r="N60" s="45" t="e">
        <f>ROUNDDOWN(ROUNDDOWN('Roman Shades'!#REF!,0)/10,0)</f>
        <v>#REF!</v>
      </c>
      <c r="O60" s="45" t="e">
        <f t="shared" si="1"/>
        <v>#REF!</v>
      </c>
      <c r="P60" s="44" t="e">
        <f>IF('Roman Shades'!#REF!="No",IF('Roman Shades'!#REF!="Inside",'Roman Shades'!#REF!+1.125,'Roman Shades'!#REF!+1.5),IF('Roman Shades'!#REF!="Inside",'Roman Shades'!#REF!+1,'Roman Shades'!#REF!+1.375))</f>
        <v>#REF!</v>
      </c>
      <c r="Q60" s="44" t="e">
        <f>IF('Roman Shades'!$L$8="Yes",IF('Roman Shades'!$L$7="Inside",'Roman Shades'!#REF!-0.375,'Roman Shades'!#REF!),"")</f>
        <v>#REF!</v>
      </c>
      <c r="R60" s="44">
        <f>('Roman Shades'!L180*2)-2</f>
        <v>-2</v>
      </c>
    </row>
    <row r="61" spans="1:18" ht="15.75">
      <c r="A61" s="42">
        <v>49</v>
      </c>
      <c r="B61" s="43" t="e">
        <f>'Roman Shades'!#REF!</f>
        <v>#REF!</v>
      </c>
      <c r="C61" s="43" t="e">
        <f>'Roman Shades'!#REF!</f>
        <v>#REF!</v>
      </c>
      <c r="D61" s="43" t="e">
        <f>'Roman Shades'!#REF!</f>
        <v>#REF!</v>
      </c>
      <c r="E61" s="43" t="e">
        <f>'Roman Shades'!#REF!</f>
        <v>#REF!</v>
      </c>
      <c r="F61" s="43"/>
      <c r="G61" s="43" t="e">
        <f>'Roman Shades'!#REF!</f>
        <v>#REF!</v>
      </c>
      <c r="H61" s="43" t="e">
        <f>'Roman Shades'!#REF!</f>
        <v>#REF!</v>
      </c>
      <c r="I61" s="43" t="e">
        <f>'Roman Shades'!#REF!</f>
        <v>#REF!</v>
      </c>
      <c r="J61" s="44" t="str">
        <f>_xlfn.IFS('Roman Shades'!$L$7="Inside","IM",'Roman Shades'!$L$7="Outside","OM")</f>
        <v>OM</v>
      </c>
      <c r="K61" s="43" t="e">
        <f>_xlfn.IFS(J61="OM",'Roman Shades'!#REF!,J61="IM",'Roman Shades'!#REF!-0.5)</f>
        <v>#REF!</v>
      </c>
      <c r="L61" s="44" t="e">
        <f t="shared" si="0"/>
        <v>#REF!</v>
      </c>
      <c r="M61" s="45" t="e">
        <f>IF(J61="IM",'Roman Shades'!#REF!-1.75,'Roman Shades'!#REF!-1.25)</f>
        <v>#REF!</v>
      </c>
      <c r="N61" s="45" t="e">
        <f>ROUNDDOWN(ROUNDDOWN('Roman Shades'!#REF!,0)/10,0)</f>
        <v>#REF!</v>
      </c>
      <c r="O61" s="45" t="e">
        <f t="shared" si="1"/>
        <v>#REF!</v>
      </c>
      <c r="P61" s="44" t="e">
        <f>IF('Roman Shades'!#REF!="No",IF('Roman Shades'!#REF!="Inside",'Roman Shades'!#REF!+1.125,'Roman Shades'!#REF!+1.5),IF('Roman Shades'!#REF!="Inside",'Roman Shades'!#REF!+1,'Roman Shades'!#REF!+1.375))</f>
        <v>#REF!</v>
      </c>
      <c r="Q61" s="44" t="e">
        <f>IF('Roman Shades'!$L$8="Yes",IF('Roman Shades'!$L$7="Inside",'Roman Shades'!#REF!-0.375,'Roman Shades'!#REF!),"")</f>
        <v>#REF!</v>
      </c>
      <c r="R61" s="44">
        <f>('Roman Shades'!L181*2)-2</f>
        <v>-2</v>
      </c>
    </row>
    <row r="62" spans="1:18" ht="15.75">
      <c r="A62" s="42">
        <v>50</v>
      </c>
      <c r="B62" s="43" t="e">
        <f>'Roman Shades'!#REF!</f>
        <v>#REF!</v>
      </c>
      <c r="C62" s="43" t="e">
        <f>'Roman Shades'!#REF!</f>
        <v>#REF!</v>
      </c>
      <c r="D62" s="43" t="e">
        <f>'Roman Shades'!#REF!</f>
        <v>#REF!</v>
      </c>
      <c r="E62" s="43" t="e">
        <f>'Roman Shades'!#REF!</f>
        <v>#REF!</v>
      </c>
      <c r="F62" s="43"/>
      <c r="G62" s="43" t="e">
        <f>'Roman Shades'!#REF!</f>
        <v>#REF!</v>
      </c>
      <c r="H62" s="43" t="e">
        <f>'Roman Shades'!#REF!</f>
        <v>#REF!</v>
      </c>
      <c r="I62" s="43" t="e">
        <f>'Roman Shades'!#REF!</f>
        <v>#REF!</v>
      </c>
      <c r="J62" s="44" t="str">
        <f>_xlfn.IFS('Roman Shades'!$L$7="Inside","IM",'Roman Shades'!$L$7="Outside","OM")</f>
        <v>OM</v>
      </c>
      <c r="K62" s="43" t="e">
        <f>_xlfn.IFS(J62="OM",'Roman Shades'!#REF!,J62="IM",'Roman Shades'!#REF!-0.5)</f>
        <v>#REF!</v>
      </c>
      <c r="L62" s="44" t="e">
        <f t="shared" si="0"/>
        <v>#REF!</v>
      </c>
      <c r="M62" s="45" t="e">
        <f>IF(J62="IM",'Roman Shades'!#REF!-1.75,'Roman Shades'!#REF!-1.25)</f>
        <v>#REF!</v>
      </c>
      <c r="N62" s="45" t="e">
        <f>ROUNDDOWN(ROUNDDOWN('Roman Shades'!#REF!,0)/10,0)</f>
        <v>#REF!</v>
      </c>
      <c r="O62" s="45" t="e">
        <f t="shared" si="1"/>
        <v>#REF!</v>
      </c>
      <c r="P62" s="44" t="e">
        <f>IF('Roman Shades'!#REF!="No",IF('Roman Shades'!#REF!="Inside",'Roman Shades'!#REF!+1.125,'Roman Shades'!#REF!+1.5),IF('Roman Shades'!#REF!="Inside",'Roman Shades'!#REF!+1,'Roman Shades'!#REF!+1.375))</f>
        <v>#REF!</v>
      </c>
      <c r="Q62" s="44" t="e">
        <f>IF('Roman Shades'!$L$8="Yes",IF('Roman Shades'!$L$7="Inside",'Roman Shades'!#REF!-0.375,'Roman Shades'!#REF!),"")</f>
        <v>#REF!</v>
      </c>
      <c r="R62" s="44">
        <f>('Roman Shades'!L182*2)-2</f>
        <v>-2</v>
      </c>
    </row>
    <row r="63" spans="1:18" ht="15.75">
      <c r="A63" s="42">
        <v>51</v>
      </c>
      <c r="B63" s="43" t="e">
        <f>'Roman Shades'!#REF!</f>
        <v>#REF!</v>
      </c>
      <c r="C63" s="43" t="e">
        <f>'Roman Shades'!#REF!</f>
        <v>#REF!</v>
      </c>
      <c r="D63" s="43" t="e">
        <f>'Roman Shades'!#REF!</f>
        <v>#REF!</v>
      </c>
      <c r="E63" s="43" t="e">
        <f>'Roman Shades'!#REF!</f>
        <v>#REF!</v>
      </c>
      <c r="F63" s="43"/>
      <c r="G63" s="43" t="e">
        <f>'Roman Shades'!#REF!</f>
        <v>#REF!</v>
      </c>
      <c r="H63" s="43" t="e">
        <f>'Roman Shades'!#REF!</f>
        <v>#REF!</v>
      </c>
      <c r="I63" s="43" t="e">
        <f>'Roman Shades'!#REF!</f>
        <v>#REF!</v>
      </c>
      <c r="J63" s="44" t="str">
        <f>_xlfn.IFS('Roman Shades'!$L$7="Inside","IM",'Roman Shades'!$L$7="Outside","OM")</f>
        <v>OM</v>
      </c>
      <c r="K63" s="43" t="e">
        <f>_xlfn.IFS(J63="OM",'Roman Shades'!#REF!,J63="IM",'Roman Shades'!#REF!-0.5)</f>
        <v>#REF!</v>
      </c>
      <c r="L63" s="44" t="e">
        <f t="shared" si="0"/>
        <v>#REF!</v>
      </c>
      <c r="M63" s="45" t="e">
        <f>IF(J63="IM",'Roman Shades'!#REF!-1.75,'Roman Shades'!#REF!-1.25)</f>
        <v>#REF!</v>
      </c>
      <c r="N63" s="45" t="e">
        <f>ROUNDDOWN(ROUNDDOWN('Roman Shades'!#REF!,0)/10,0)</f>
        <v>#REF!</v>
      </c>
      <c r="O63" s="45" t="e">
        <f t="shared" si="1"/>
        <v>#REF!</v>
      </c>
      <c r="P63" s="44" t="e">
        <f>IF('Roman Shades'!#REF!="No",IF('Roman Shades'!#REF!="Inside",'Roman Shades'!#REF!+1.125,'Roman Shades'!#REF!+1.5),IF('Roman Shades'!#REF!="Inside",'Roman Shades'!#REF!+1,'Roman Shades'!#REF!+1.375))</f>
        <v>#REF!</v>
      </c>
      <c r="Q63" s="44" t="e">
        <f>IF('Roman Shades'!$L$8="Yes",IF('Roman Shades'!$L$7="Inside",'Roman Shades'!#REF!-0.375,'Roman Shades'!#REF!),"")</f>
        <v>#REF!</v>
      </c>
      <c r="R63" s="44">
        <f>('Roman Shades'!L183*2)-2</f>
        <v>-2</v>
      </c>
    </row>
    <row r="64" spans="1:18" ht="15.75">
      <c r="A64" s="42">
        <v>52</v>
      </c>
      <c r="B64" s="43" t="e">
        <f>'Roman Shades'!#REF!</f>
        <v>#REF!</v>
      </c>
      <c r="C64" s="43" t="e">
        <f>'Roman Shades'!#REF!</f>
        <v>#REF!</v>
      </c>
      <c r="D64" s="43" t="e">
        <f>'Roman Shades'!#REF!</f>
        <v>#REF!</v>
      </c>
      <c r="E64" s="43" t="e">
        <f>'Roman Shades'!#REF!</f>
        <v>#REF!</v>
      </c>
      <c r="F64" s="43"/>
      <c r="G64" s="43" t="e">
        <f>'Roman Shades'!#REF!</f>
        <v>#REF!</v>
      </c>
      <c r="H64" s="43" t="e">
        <f>'Roman Shades'!#REF!</f>
        <v>#REF!</v>
      </c>
      <c r="I64" s="43" t="e">
        <f>'Roman Shades'!#REF!</f>
        <v>#REF!</v>
      </c>
      <c r="J64" s="44" t="str">
        <f>_xlfn.IFS('Roman Shades'!$L$7="Inside","IM",'Roman Shades'!$L$7="Outside","OM")</f>
        <v>OM</v>
      </c>
      <c r="K64" s="43" t="e">
        <f>_xlfn.IFS(J64="OM",'Roman Shades'!#REF!,J64="IM",'Roman Shades'!#REF!-0.5)</f>
        <v>#REF!</v>
      </c>
      <c r="L64" s="44" t="e">
        <f t="shared" si="0"/>
        <v>#REF!</v>
      </c>
      <c r="M64" s="45" t="e">
        <f>IF(J64="IM",'Roman Shades'!#REF!-1.75,'Roman Shades'!#REF!-1.25)</f>
        <v>#REF!</v>
      </c>
      <c r="N64" s="45" t="e">
        <f>ROUNDDOWN(ROUNDDOWN('Roman Shades'!#REF!,0)/10,0)</f>
        <v>#REF!</v>
      </c>
      <c r="O64" s="45" t="e">
        <f t="shared" si="1"/>
        <v>#REF!</v>
      </c>
      <c r="P64" s="44" t="e">
        <f>IF('Roman Shades'!#REF!="No",IF('Roman Shades'!#REF!="Inside",'Roman Shades'!#REF!+1.125,'Roman Shades'!#REF!+1.5),IF('Roman Shades'!#REF!="Inside",'Roman Shades'!#REF!+1,'Roman Shades'!#REF!+1.375))</f>
        <v>#REF!</v>
      </c>
      <c r="Q64" s="44" t="e">
        <f>IF('Roman Shades'!$L$8="Yes",IF('Roman Shades'!$L$7="Inside",'Roman Shades'!#REF!-0.375,'Roman Shades'!#REF!),"")</f>
        <v>#REF!</v>
      </c>
      <c r="R64" s="44">
        <f>('Roman Shades'!L184*2)-2</f>
        <v>-2</v>
      </c>
    </row>
    <row r="65" spans="1:18" ht="15.75">
      <c r="A65" s="42">
        <v>53</v>
      </c>
      <c r="B65" s="43" t="e">
        <f>'Roman Shades'!#REF!</f>
        <v>#REF!</v>
      </c>
      <c r="C65" s="43" t="e">
        <f>'Roman Shades'!#REF!</f>
        <v>#REF!</v>
      </c>
      <c r="D65" s="43" t="e">
        <f>'Roman Shades'!#REF!</f>
        <v>#REF!</v>
      </c>
      <c r="E65" s="43" t="e">
        <f>'Roman Shades'!#REF!</f>
        <v>#REF!</v>
      </c>
      <c r="F65" s="43"/>
      <c r="G65" s="43" t="e">
        <f>'Roman Shades'!#REF!</f>
        <v>#REF!</v>
      </c>
      <c r="H65" s="43" t="e">
        <f>'Roman Shades'!#REF!</f>
        <v>#REF!</v>
      </c>
      <c r="I65" s="43" t="e">
        <f>'Roman Shades'!#REF!</f>
        <v>#REF!</v>
      </c>
      <c r="J65" s="44" t="str">
        <f>_xlfn.IFS('Roman Shades'!$L$7="Inside","IM",'Roman Shades'!$L$7="Outside","OM")</f>
        <v>OM</v>
      </c>
      <c r="K65" s="43" t="e">
        <f>_xlfn.IFS(J65="OM",'Roman Shades'!#REF!,J65="IM",'Roman Shades'!#REF!-0.5)</f>
        <v>#REF!</v>
      </c>
      <c r="L65" s="44" t="e">
        <f t="shared" si="0"/>
        <v>#REF!</v>
      </c>
      <c r="M65" s="45" t="e">
        <f>IF(J65="IM",'Roman Shades'!#REF!-1.75,'Roman Shades'!#REF!-1.25)</f>
        <v>#REF!</v>
      </c>
      <c r="N65" s="45" t="e">
        <f>ROUNDDOWN(ROUNDDOWN('Roman Shades'!#REF!,0)/10,0)</f>
        <v>#REF!</v>
      </c>
      <c r="O65" s="45" t="e">
        <f t="shared" si="1"/>
        <v>#REF!</v>
      </c>
      <c r="P65" s="44" t="e">
        <f>IF('Roman Shades'!#REF!="No",IF('Roman Shades'!#REF!="Inside",'Roman Shades'!#REF!+1.125,'Roman Shades'!#REF!+1.5),IF('Roman Shades'!#REF!="Inside",'Roman Shades'!#REF!+1,'Roman Shades'!#REF!+1.375))</f>
        <v>#REF!</v>
      </c>
      <c r="Q65" s="44" t="e">
        <f>IF('Roman Shades'!$L$8="Yes",IF('Roman Shades'!$L$7="Inside",'Roman Shades'!#REF!-0.375,'Roman Shades'!#REF!),"")</f>
        <v>#REF!</v>
      </c>
      <c r="R65" s="44">
        <f>('Roman Shades'!L185*2)-2</f>
        <v>-2</v>
      </c>
    </row>
    <row r="66" spans="1:18" ht="15.75">
      <c r="A66" s="42">
        <v>54</v>
      </c>
      <c r="B66" s="43" t="e">
        <f>'Roman Shades'!#REF!</f>
        <v>#REF!</v>
      </c>
      <c r="C66" s="43" t="e">
        <f>'Roman Shades'!#REF!</f>
        <v>#REF!</v>
      </c>
      <c r="D66" s="43" t="e">
        <f>'Roman Shades'!#REF!</f>
        <v>#REF!</v>
      </c>
      <c r="E66" s="43" t="e">
        <f>'Roman Shades'!#REF!</f>
        <v>#REF!</v>
      </c>
      <c r="F66" s="43"/>
      <c r="G66" s="43" t="e">
        <f>'Roman Shades'!#REF!</f>
        <v>#REF!</v>
      </c>
      <c r="H66" s="43" t="e">
        <f>'Roman Shades'!#REF!</f>
        <v>#REF!</v>
      </c>
      <c r="I66" s="43" t="e">
        <f>'Roman Shades'!#REF!</f>
        <v>#REF!</v>
      </c>
      <c r="J66" s="44" t="str">
        <f>_xlfn.IFS('Roman Shades'!$L$7="Inside","IM",'Roman Shades'!$L$7="Outside","OM")</f>
        <v>OM</v>
      </c>
      <c r="K66" s="43" t="e">
        <f>_xlfn.IFS(J66="OM",'Roman Shades'!#REF!,J66="IM",'Roman Shades'!#REF!-0.5)</f>
        <v>#REF!</v>
      </c>
      <c r="L66" s="44" t="e">
        <f t="shared" si="0"/>
        <v>#REF!</v>
      </c>
      <c r="M66" s="45" t="e">
        <f>IF(J66="IM",'Roman Shades'!#REF!-1.75,'Roman Shades'!#REF!-1.25)</f>
        <v>#REF!</v>
      </c>
      <c r="N66" s="45" t="e">
        <f>ROUNDDOWN(ROUNDDOWN('Roman Shades'!#REF!,0)/10,0)</f>
        <v>#REF!</v>
      </c>
      <c r="O66" s="45" t="e">
        <f t="shared" si="1"/>
        <v>#REF!</v>
      </c>
      <c r="P66" s="44" t="e">
        <f>IF('Roman Shades'!#REF!="No",IF('Roman Shades'!#REF!="Inside",'Roman Shades'!#REF!+1.125,'Roman Shades'!#REF!+1.5),IF('Roman Shades'!#REF!="Inside",'Roman Shades'!#REF!+1,'Roman Shades'!#REF!+1.375))</f>
        <v>#REF!</v>
      </c>
      <c r="Q66" s="44" t="e">
        <f>IF('Roman Shades'!$L$8="Yes",IF('Roman Shades'!$L$7="Inside",'Roman Shades'!#REF!-0.375,'Roman Shades'!#REF!),"")</f>
        <v>#REF!</v>
      </c>
      <c r="R66" s="44">
        <f>('Roman Shades'!L186*2)-2</f>
        <v>-2</v>
      </c>
    </row>
    <row r="67" spans="1:18" ht="15.75">
      <c r="A67" s="42">
        <v>55</v>
      </c>
      <c r="B67" s="43" t="e">
        <f>'Roman Shades'!#REF!</f>
        <v>#REF!</v>
      </c>
      <c r="C67" s="43" t="e">
        <f>'Roman Shades'!#REF!</f>
        <v>#REF!</v>
      </c>
      <c r="D67" s="43" t="e">
        <f>'Roman Shades'!#REF!</f>
        <v>#REF!</v>
      </c>
      <c r="E67" s="43" t="e">
        <f>'Roman Shades'!#REF!</f>
        <v>#REF!</v>
      </c>
      <c r="F67" s="43"/>
      <c r="G67" s="43" t="e">
        <f>'Roman Shades'!#REF!</f>
        <v>#REF!</v>
      </c>
      <c r="H67" s="43" t="e">
        <f>'Roman Shades'!#REF!</f>
        <v>#REF!</v>
      </c>
      <c r="I67" s="43" t="e">
        <f>'Roman Shades'!#REF!</f>
        <v>#REF!</v>
      </c>
      <c r="J67" s="44" t="str">
        <f>_xlfn.IFS('Roman Shades'!$L$7="Inside","IM",'Roman Shades'!$L$7="Outside","OM")</f>
        <v>OM</v>
      </c>
      <c r="K67" s="43" t="e">
        <f>_xlfn.IFS(J67="OM",'Roman Shades'!#REF!,J67="IM",'Roman Shades'!#REF!-0.5)</f>
        <v>#REF!</v>
      </c>
      <c r="L67" s="44" t="e">
        <f t="shared" si="0"/>
        <v>#REF!</v>
      </c>
      <c r="M67" s="45" t="e">
        <f>IF(J67="IM",'Roman Shades'!#REF!-1.75,'Roman Shades'!#REF!-1.25)</f>
        <v>#REF!</v>
      </c>
      <c r="N67" s="45" t="e">
        <f>ROUNDDOWN(ROUNDDOWN('Roman Shades'!#REF!,0)/10,0)</f>
        <v>#REF!</v>
      </c>
      <c r="O67" s="45" t="e">
        <f t="shared" si="1"/>
        <v>#REF!</v>
      </c>
      <c r="P67" s="44" t="e">
        <f>IF('Roman Shades'!#REF!="No",IF('Roman Shades'!#REF!="Inside",'Roman Shades'!#REF!+1.125,'Roman Shades'!#REF!+1.5),IF('Roman Shades'!#REF!="Inside",'Roman Shades'!#REF!+1,'Roman Shades'!#REF!+1.375))</f>
        <v>#REF!</v>
      </c>
      <c r="Q67" s="44" t="e">
        <f>IF('Roman Shades'!$L$8="Yes",IF('Roman Shades'!$L$7="Inside",'Roman Shades'!#REF!-0.375,'Roman Shades'!#REF!),"")</f>
        <v>#REF!</v>
      </c>
      <c r="R67" s="44">
        <f>('Roman Shades'!L187*2)-2</f>
        <v>-2</v>
      </c>
    </row>
    <row r="68" spans="1:18" ht="15.75">
      <c r="A68" s="42">
        <v>56</v>
      </c>
      <c r="B68" s="43" t="e">
        <f>'Roman Shades'!#REF!</f>
        <v>#REF!</v>
      </c>
      <c r="C68" s="43" t="e">
        <f>'Roman Shades'!#REF!</f>
        <v>#REF!</v>
      </c>
      <c r="D68" s="43" t="e">
        <f>'Roman Shades'!#REF!</f>
        <v>#REF!</v>
      </c>
      <c r="E68" s="43" t="e">
        <f>'Roman Shades'!#REF!</f>
        <v>#REF!</v>
      </c>
      <c r="F68" s="43"/>
      <c r="G68" s="43" t="e">
        <f>'Roman Shades'!#REF!</f>
        <v>#REF!</v>
      </c>
      <c r="H68" s="43" t="e">
        <f>'Roman Shades'!#REF!</f>
        <v>#REF!</v>
      </c>
      <c r="I68" s="43" t="e">
        <f>'Roman Shades'!#REF!</f>
        <v>#REF!</v>
      </c>
      <c r="J68" s="44" t="str">
        <f>_xlfn.IFS('Roman Shades'!$L$7="Inside","IM",'Roman Shades'!$L$7="Outside","OM")</f>
        <v>OM</v>
      </c>
      <c r="K68" s="43" t="e">
        <f>_xlfn.IFS(J68="OM",'Roman Shades'!#REF!,J68="IM",'Roman Shades'!#REF!-0.5)</f>
        <v>#REF!</v>
      </c>
      <c r="L68" s="44" t="e">
        <f t="shared" si="0"/>
        <v>#REF!</v>
      </c>
      <c r="M68" s="45" t="e">
        <f>IF(J68="IM",'Roman Shades'!#REF!-1.75,'Roman Shades'!#REF!-1.25)</f>
        <v>#REF!</v>
      </c>
      <c r="N68" s="45" t="e">
        <f>ROUNDDOWN(ROUNDDOWN('Roman Shades'!#REF!,0)/10,0)</f>
        <v>#REF!</v>
      </c>
      <c r="O68" s="45" t="e">
        <f t="shared" si="1"/>
        <v>#REF!</v>
      </c>
      <c r="P68" s="44" t="e">
        <f>IF('Roman Shades'!#REF!="No",IF('Roman Shades'!#REF!="Inside",'Roman Shades'!#REF!+1.125,'Roman Shades'!#REF!+1.5),IF('Roman Shades'!#REF!="Inside",'Roman Shades'!#REF!+1,'Roman Shades'!#REF!+1.375))</f>
        <v>#REF!</v>
      </c>
      <c r="Q68" s="44" t="e">
        <f>IF('Roman Shades'!$L$8="Yes",IF('Roman Shades'!$L$7="Inside",'Roman Shades'!#REF!-0.375,'Roman Shades'!#REF!),"")</f>
        <v>#REF!</v>
      </c>
      <c r="R68" s="44">
        <f>('Roman Shades'!L188*2)-2</f>
        <v>-2</v>
      </c>
    </row>
    <row r="69" spans="1:18" ht="15.75">
      <c r="A69" s="42">
        <v>57</v>
      </c>
      <c r="B69" s="43" t="e">
        <f>'Roman Shades'!#REF!</f>
        <v>#REF!</v>
      </c>
      <c r="C69" s="43" t="e">
        <f>'Roman Shades'!#REF!</f>
        <v>#REF!</v>
      </c>
      <c r="D69" s="43" t="e">
        <f>'Roman Shades'!#REF!</f>
        <v>#REF!</v>
      </c>
      <c r="E69" s="43" t="e">
        <f>'Roman Shades'!#REF!</f>
        <v>#REF!</v>
      </c>
      <c r="F69" s="43"/>
      <c r="G69" s="43" t="e">
        <f>'Roman Shades'!#REF!</f>
        <v>#REF!</v>
      </c>
      <c r="H69" s="43" t="e">
        <f>'Roman Shades'!#REF!</f>
        <v>#REF!</v>
      </c>
      <c r="I69" s="43" t="e">
        <f>'Roman Shades'!#REF!</f>
        <v>#REF!</v>
      </c>
      <c r="J69" s="44" t="str">
        <f>_xlfn.IFS('Roman Shades'!$L$7="Inside","IM",'Roman Shades'!$L$7="Outside","OM")</f>
        <v>OM</v>
      </c>
      <c r="K69" s="43" t="e">
        <f>_xlfn.IFS(J69="OM",'Roman Shades'!#REF!,J69="IM",'Roman Shades'!#REF!-0.5)</f>
        <v>#REF!</v>
      </c>
      <c r="L69" s="44" t="e">
        <f t="shared" si="0"/>
        <v>#REF!</v>
      </c>
      <c r="M69" s="45" t="e">
        <f>IF(J69="IM",'Roman Shades'!#REF!-1.75,'Roman Shades'!#REF!-1.25)</f>
        <v>#REF!</v>
      </c>
      <c r="N69" s="45" t="e">
        <f>ROUNDDOWN(ROUNDDOWN('Roman Shades'!#REF!,0)/10,0)</f>
        <v>#REF!</v>
      </c>
      <c r="O69" s="45" t="e">
        <f t="shared" si="1"/>
        <v>#REF!</v>
      </c>
      <c r="P69" s="44" t="e">
        <f>IF('Roman Shades'!#REF!="No",IF('Roman Shades'!#REF!="Inside",'Roman Shades'!#REF!+1.125,'Roman Shades'!#REF!+1.5),IF('Roman Shades'!#REF!="Inside",'Roman Shades'!#REF!+1,'Roman Shades'!#REF!+1.375))</f>
        <v>#REF!</v>
      </c>
      <c r="Q69" s="44" t="e">
        <f>IF('Roman Shades'!$L$8="Yes",IF('Roman Shades'!$L$7="Inside",'Roman Shades'!#REF!-0.375,'Roman Shades'!#REF!),"")</f>
        <v>#REF!</v>
      </c>
      <c r="R69" s="44">
        <f>('Roman Shades'!L189*2)-2</f>
        <v>-2</v>
      </c>
    </row>
    <row r="70" spans="1:18" ht="15.75">
      <c r="A70" s="42">
        <v>58</v>
      </c>
      <c r="B70" s="43" t="e">
        <f>'Roman Shades'!#REF!</f>
        <v>#REF!</v>
      </c>
      <c r="C70" s="43" t="e">
        <f>'Roman Shades'!#REF!</f>
        <v>#REF!</v>
      </c>
      <c r="D70" s="43" t="e">
        <f>'Roman Shades'!#REF!</f>
        <v>#REF!</v>
      </c>
      <c r="E70" s="43" t="e">
        <f>'Roman Shades'!#REF!</f>
        <v>#REF!</v>
      </c>
      <c r="F70" s="43"/>
      <c r="G70" s="43" t="e">
        <f>'Roman Shades'!#REF!</f>
        <v>#REF!</v>
      </c>
      <c r="H70" s="43" t="e">
        <f>'Roman Shades'!#REF!</f>
        <v>#REF!</v>
      </c>
      <c r="I70" s="43" t="e">
        <f>'Roman Shades'!#REF!</f>
        <v>#REF!</v>
      </c>
      <c r="J70" s="44" t="str">
        <f>_xlfn.IFS('Roman Shades'!$L$7="Inside","IM",'Roman Shades'!$L$7="Outside","OM")</f>
        <v>OM</v>
      </c>
      <c r="K70" s="43" t="e">
        <f>_xlfn.IFS(J70="OM",'Roman Shades'!#REF!,J70="IM",'Roman Shades'!#REF!-0.5)</f>
        <v>#REF!</v>
      </c>
      <c r="L70" s="44" t="e">
        <f t="shared" si="0"/>
        <v>#REF!</v>
      </c>
      <c r="M70" s="45" t="e">
        <f>IF(J70="IM",'Roman Shades'!#REF!-1.75,'Roman Shades'!#REF!-1.25)</f>
        <v>#REF!</v>
      </c>
      <c r="N70" s="45" t="e">
        <f>ROUNDDOWN(ROUNDDOWN('Roman Shades'!#REF!,0)/10,0)</f>
        <v>#REF!</v>
      </c>
      <c r="O70" s="45" t="e">
        <f t="shared" si="1"/>
        <v>#REF!</v>
      </c>
      <c r="P70" s="44" t="e">
        <f>IF('Roman Shades'!#REF!="No",IF('Roman Shades'!#REF!="Inside",'Roman Shades'!#REF!+1.125,'Roman Shades'!#REF!+1.5),IF('Roman Shades'!#REF!="Inside",'Roman Shades'!#REF!+1,'Roman Shades'!#REF!+1.375))</f>
        <v>#REF!</v>
      </c>
      <c r="Q70" s="44" t="e">
        <f>IF('Roman Shades'!$L$8="Yes",IF('Roman Shades'!$L$7="Inside",'Roman Shades'!#REF!-0.375,'Roman Shades'!#REF!),"")</f>
        <v>#REF!</v>
      </c>
      <c r="R70" s="44">
        <f>('Roman Shades'!L190*2)-2</f>
        <v>-2</v>
      </c>
    </row>
    <row r="71" spans="1:18" ht="15.75">
      <c r="A71" s="42">
        <v>59</v>
      </c>
      <c r="B71" s="43" t="e">
        <f>'Roman Shades'!#REF!</f>
        <v>#REF!</v>
      </c>
      <c r="C71" s="43" t="e">
        <f>'Roman Shades'!#REF!</f>
        <v>#REF!</v>
      </c>
      <c r="D71" s="43" t="e">
        <f>'Roman Shades'!#REF!</f>
        <v>#REF!</v>
      </c>
      <c r="E71" s="43" t="e">
        <f>'Roman Shades'!#REF!</f>
        <v>#REF!</v>
      </c>
      <c r="F71" s="43"/>
      <c r="G71" s="43" t="e">
        <f>'Roman Shades'!#REF!</f>
        <v>#REF!</v>
      </c>
      <c r="H71" s="43" t="e">
        <f>'Roman Shades'!#REF!</f>
        <v>#REF!</v>
      </c>
      <c r="I71" s="43" t="e">
        <f>'Roman Shades'!#REF!</f>
        <v>#REF!</v>
      </c>
      <c r="J71" s="44" t="str">
        <f>_xlfn.IFS('Roman Shades'!$L$7="Inside","IM",'Roman Shades'!$L$7="Outside","OM")</f>
        <v>OM</v>
      </c>
      <c r="K71" s="43" t="e">
        <f>_xlfn.IFS(J71="OM",'Roman Shades'!#REF!,J71="IM",'Roman Shades'!#REF!-0.5)</f>
        <v>#REF!</v>
      </c>
      <c r="L71" s="44" t="e">
        <f t="shared" si="0"/>
        <v>#REF!</v>
      </c>
      <c r="M71" s="45" t="e">
        <f>IF(J71="IM",'Roman Shades'!#REF!-1.75,'Roman Shades'!#REF!-1.25)</f>
        <v>#REF!</v>
      </c>
      <c r="N71" s="45" t="e">
        <f>ROUNDDOWN(ROUNDDOWN('Roman Shades'!#REF!,0)/10,0)</f>
        <v>#REF!</v>
      </c>
      <c r="O71" s="45" t="e">
        <f t="shared" si="1"/>
        <v>#REF!</v>
      </c>
      <c r="P71" s="44" t="e">
        <f>IF('Roman Shades'!#REF!="No",IF('Roman Shades'!#REF!="Inside",'Roman Shades'!#REF!+1.125,'Roman Shades'!#REF!+1.5),IF('Roman Shades'!#REF!="Inside",'Roman Shades'!#REF!+1,'Roman Shades'!#REF!+1.375))</f>
        <v>#REF!</v>
      </c>
      <c r="Q71" s="44" t="e">
        <f>IF('Roman Shades'!$L$8="Yes",IF('Roman Shades'!$L$7="Inside",'Roman Shades'!#REF!-0.375,'Roman Shades'!#REF!),"")</f>
        <v>#REF!</v>
      </c>
      <c r="R71" s="44">
        <f>('Roman Shades'!L191*2)-2</f>
        <v>-2</v>
      </c>
    </row>
    <row r="72" spans="1:18" ht="15.75">
      <c r="A72" s="42">
        <v>60</v>
      </c>
      <c r="B72" s="43" t="e">
        <f>'Roman Shades'!#REF!</f>
        <v>#REF!</v>
      </c>
      <c r="C72" s="43" t="e">
        <f>'Roman Shades'!#REF!</f>
        <v>#REF!</v>
      </c>
      <c r="D72" s="43" t="e">
        <f>'Roman Shades'!#REF!</f>
        <v>#REF!</v>
      </c>
      <c r="E72" s="43" t="e">
        <f>'Roman Shades'!#REF!</f>
        <v>#REF!</v>
      </c>
      <c r="F72" s="43"/>
      <c r="G72" s="43" t="e">
        <f>'Roman Shades'!#REF!</f>
        <v>#REF!</v>
      </c>
      <c r="H72" s="43" t="e">
        <f>'Roman Shades'!#REF!</f>
        <v>#REF!</v>
      </c>
      <c r="I72" s="43" t="e">
        <f>'Roman Shades'!#REF!</f>
        <v>#REF!</v>
      </c>
      <c r="J72" s="44" t="str">
        <f>_xlfn.IFS('Roman Shades'!$L$7="Inside","IM",'Roman Shades'!$L$7="Outside","OM")</f>
        <v>OM</v>
      </c>
      <c r="K72" s="43" t="e">
        <f>_xlfn.IFS(J72="OM",'Roman Shades'!#REF!,J72="IM",'Roman Shades'!#REF!-0.5)</f>
        <v>#REF!</v>
      </c>
      <c r="L72" s="44" t="e">
        <f t="shared" si="0"/>
        <v>#REF!</v>
      </c>
      <c r="M72" s="45" t="e">
        <f>IF(J72="IM",'Roman Shades'!#REF!-1.75,'Roman Shades'!#REF!-1.25)</f>
        <v>#REF!</v>
      </c>
      <c r="N72" s="45" t="e">
        <f>ROUNDDOWN(ROUNDDOWN('Roman Shades'!#REF!,0)/10,0)</f>
        <v>#REF!</v>
      </c>
      <c r="O72" s="45" t="e">
        <f t="shared" si="1"/>
        <v>#REF!</v>
      </c>
      <c r="P72" s="44" t="e">
        <f>IF('Roman Shades'!#REF!="No",IF('Roman Shades'!#REF!="Inside",'Roman Shades'!#REF!+1.125,'Roman Shades'!#REF!+1.5),IF('Roman Shades'!#REF!="Inside",'Roman Shades'!#REF!+1,'Roman Shades'!#REF!+1.375))</f>
        <v>#REF!</v>
      </c>
      <c r="Q72" s="44" t="e">
        <f>IF('Roman Shades'!$L$8="Yes",IF('Roman Shades'!$L$7="Inside",'Roman Shades'!#REF!-0.375,'Roman Shades'!#REF!),"")</f>
        <v>#REF!</v>
      </c>
      <c r="R72" s="44">
        <f>('Roman Shades'!L192*2)-2</f>
        <v>-2</v>
      </c>
    </row>
    <row r="73" spans="1:18" ht="15.75">
      <c r="A73" s="42">
        <v>61</v>
      </c>
      <c r="B73" s="43" t="e">
        <f>'Roman Shades'!#REF!</f>
        <v>#REF!</v>
      </c>
      <c r="C73" s="43" t="e">
        <f>'Roman Shades'!#REF!</f>
        <v>#REF!</v>
      </c>
      <c r="D73" s="43" t="e">
        <f>'Roman Shades'!#REF!</f>
        <v>#REF!</v>
      </c>
      <c r="E73" s="43" t="e">
        <f>'Roman Shades'!#REF!</f>
        <v>#REF!</v>
      </c>
      <c r="F73" s="43"/>
      <c r="G73" s="43" t="e">
        <f>'Roman Shades'!#REF!</f>
        <v>#REF!</v>
      </c>
      <c r="H73" s="43" t="e">
        <f>'Roman Shades'!#REF!</f>
        <v>#REF!</v>
      </c>
      <c r="I73" s="43" t="e">
        <f>'Roman Shades'!#REF!</f>
        <v>#REF!</v>
      </c>
      <c r="J73" s="44" t="str">
        <f>_xlfn.IFS('Roman Shades'!$L$7="Inside","IM",'Roman Shades'!$L$7="Outside","OM")</f>
        <v>OM</v>
      </c>
      <c r="K73" s="43" t="e">
        <f>_xlfn.IFS(J73="OM",'Roman Shades'!#REF!,J73="IM",'Roman Shades'!#REF!-0.5)</f>
        <v>#REF!</v>
      </c>
      <c r="L73" s="44" t="e">
        <f t="shared" si="0"/>
        <v>#REF!</v>
      </c>
      <c r="M73" s="45" t="e">
        <f>IF(J73="IM",'Roman Shades'!#REF!-1.75,'Roman Shades'!#REF!-1.25)</f>
        <v>#REF!</v>
      </c>
      <c r="N73" s="45" t="e">
        <f>ROUNDDOWN(ROUNDDOWN('Roman Shades'!#REF!,0)/10,0)</f>
        <v>#REF!</v>
      </c>
      <c r="O73" s="45" t="e">
        <f t="shared" si="1"/>
        <v>#REF!</v>
      </c>
      <c r="P73" s="44" t="e">
        <f>IF('Roman Shades'!#REF!="No",IF('Roman Shades'!#REF!="Inside",'Roman Shades'!#REF!+1.125,'Roman Shades'!#REF!+1.5),IF('Roman Shades'!#REF!="Inside",'Roman Shades'!#REF!+1,'Roman Shades'!#REF!+1.375))</f>
        <v>#REF!</v>
      </c>
      <c r="Q73" s="44" t="e">
        <f>IF('Roman Shades'!$L$8="Yes",IF('Roman Shades'!$L$7="Inside",'Roman Shades'!#REF!-0.375,'Roman Shades'!#REF!),"")</f>
        <v>#REF!</v>
      </c>
      <c r="R73" s="44">
        <f>('Roman Shades'!L193*2)-2</f>
        <v>-2</v>
      </c>
    </row>
    <row r="74" spans="1:18" ht="15.75">
      <c r="A74" s="42">
        <v>62</v>
      </c>
      <c r="B74" s="43" t="e">
        <f>'Roman Shades'!#REF!</f>
        <v>#REF!</v>
      </c>
      <c r="C74" s="43" t="e">
        <f>'Roman Shades'!#REF!</f>
        <v>#REF!</v>
      </c>
      <c r="D74" s="43" t="e">
        <f>'Roman Shades'!#REF!</f>
        <v>#REF!</v>
      </c>
      <c r="E74" s="43" t="e">
        <f>'Roman Shades'!#REF!</f>
        <v>#REF!</v>
      </c>
      <c r="F74" s="43"/>
      <c r="G74" s="43" t="e">
        <f>'Roman Shades'!#REF!</f>
        <v>#REF!</v>
      </c>
      <c r="H74" s="43" t="e">
        <f>'Roman Shades'!#REF!</f>
        <v>#REF!</v>
      </c>
      <c r="I74" s="43" t="e">
        <f>'Roman Shades'!#REF!</f>
        <v>#REF!</v>
      </c>
      <c r="J74" s="44" t="str">
        <f>_xlfn.IFS('Roman Shades'!$L$7="Inside","IM",'Roman Shades'!$L$7="Outside","OM")</f>
        <v>OM</v>
      </c>
      <c r="K74" s="43" t="e">
        <f>_xlfn.IFS(J74="OM",'Roman Shades'!#REF!,J74="IM",'Roman Shades'!#REF!-0.5)</f>
        <v>#REF!</v>
      </c>
      <c r="L74" s="44" t="e">
        <f t="shared" si="0"/>
        <v>#REF!</v>
      </c>
      <c r="M74" s="45" t="e">
        <f>IF(J74="IM",'Roman Shades'!#REF!-1.75,'Roman Shades'!#REF!-1.25)</f>
        <v>#REF!</v>
      </c>
      <c r="N74" s="45" t="e">
        <f>ROUNDDOWN(ROUNDDOWN('Roman Shades'!#REF!,0)/10,0)</f>
        <v>#REF!</v>
      </c>
      <c r="O74" s="45" t="e">
        <f t="shared" si="1"/>
        <v>#REF!</v>
      </c>
      <c r="P74" s="44" t="e">
        <f>IF('Roman Shades'!#REF!="No",IF('Roman Shades'!#REF!="Inside",'Roman Shades'!#REF!+1.125,'Roman Shades'!#REF!+1.5),IF('Roman Shades'!#REF!="Inside",'Roman Shades'!#REF!+1,'Roman Shades'!#REF!+1.375))</f>
        <v>#REF!</v>
      </c>
      <c r="Q74" s="44" t="e">
        <f>IF('Roman Shades'!$L$8="Yes",IF('Roman Shades'!$L$7="Inside",'Roman Shades'!#REF!-0.375,'Roman Shades'!#REF!),"")</f>
        <v>#REF!</v>
      </c>
      <c r="R74" s="44">
        <f>('Roman Shades'!L194*2)-2</f>
        <v>-2</v>
      </c>
    </row>
    <row r="75" spans="1:18" ht="15.75">
      <c r="A75" s="42">
        <v>63</v>
      </c>
      <c r="B75" s="43" t="e">
        <f>'Roman Shades'!#REF!</f>
        <v>#REF!</v>
      </c>
      <c r="C75" s="43" t="e">
        <f>'Roman Shades'!#REF!</f>
        <v>#REF!</v>
      </c>
      <c r="D75" s="43" t="e">
        <f>'Roman Shades'!#REF!</f>
        <v>#REF!</v>
      </c>
      <c r="E75" s="43" t="e">
        <f>'Roman Shades'!#REF!</f>
        <v>#REF!</v>
      </c>
      <c r="F75" s="43"/>
      <c r="G75" s="43" t="e">
        <f>'Roman Shades'!#REF!</f>
        <v>#REF!</v>
      </c>
      <c r="H75" s="43" t="e">
        <f>'Roman Shades'!#REF!</f>
        <v>#REF!</v>
      </c>
      <c r="I75" s="43" t="e">
        <f>'Roman Shades'!#REF!</f>
        <v>#REF!</v>
      </c>
      <c r="J75" s="44" t="str">
        <f>_xlfn.IFS('Roman Shades'!$L$7="Inside","IM",'Roman Shades'!$L$7="Outside","OM")</f>
        <v>OM</v>
      </c>
      <c r="K75" s="43" t="e">
        <f>_xlfn.IFS(J75="OM",'Roman Shades'!#REF!,J75="IM",'Roman Shades'!#REF!-0.5)</f>
        <v>#REF!</v>
      </c>
      <c r="L75" s="44" t="e">
        <f t="shared" si="0"/>
        <v>#REF!</v>
      </c>
      <c r="M75" s="45" t="e">
        <f>IF(J75="IM",'Roman Shades'!#REF!-1.75,'Roman Shades'!#REF!-1.25)</f>
        <v>#REF!</v>
      </c>
      <c r="N75" s="45" t="e">
        <f>ROUNDDOWN(ROUNDDOWN('Roman Shades'!#REF!,0)/10,0)</f>
        <v>#REF!</v>
      </c>
      <c r="O75" s="45" t="e">
        <f t="shared" si="1"/>
        <v>#REF!</v>
      </c>
      <c r="P75" s="44" t="e">
        <f>IF('Roman Shades'!#REF!="No",IF('Roman Shades'!#REF!="Inside",'Roman Shades'!#REF!+1.125,'Roman Shades'!#REF!+1.5),IF('Roman Shades'!#REF!="Inside",'Roman Shades'!#REF!+1,'Roman Shades'!#REF!+1.375))</f>
        <v>#REF!</v>
      </c>
      <c r="Q75" s="44" t="e">
        <f>IF('Roman Shades'!$L$8="Yes",IF('Roman Shades'!$L$7="Inside",'Roman Shades'!#REF!-0.375,'Roman Shades'!#REF!),"")</f>
        <v>#REF!</v>
      </c>
      <c r="R75" s="44">
        <f>('Roman Shades'!L195*2)-2</f>
        <v>-2</v>
      </c>
    </row>
    <row r="76" spans="1:18" ht="15.75">
      <c r="A76" s="42">
        <v>64</v>
      </c>
      <c r="B76" s="43" t="e">
        <f>'Roman Shades'!#REF!</f>
        <v>#REF!</v>
      </c>
      <c r="C76" s="43" t="e">
        <f>'Roman Shades'!#REF!</f>
        <v>#REF!</v>
      </c>
      <c r="D76" s="43" t="e">
        <f>'Roman Shades'!#REF!</f>
        <v>#REF!</v>
      </c>
      <c r="E76" s="43" t="e">
        <f>'Roman Shades'!#REF!</f>
        <v>#REF!</v>
      </c>
      <c r="F76" s="43"/>
      <c r="G76" s="43" t="e">
        <f>'Roman Shades'!#REF!</f>
        <v>#REF!</v>
      </c>
      <c r="H76" s="43" t="e">
        <f>'Roman Shades'!#REF!</f>
        <v>#REF!</v>
      </c>
      <c r="I76" s="43" t="e">
        <f>'Roman Shades'!#REF!</f>
        <v>#REF!</v>
      </c>
      <c r="J76" s="44" t="str">
        <f>_xlfn.IFS('Roman Shades'!$L$7="Inside","IM",'Roman Shades'!$L$7="Outside","OM")</f>
        <v>OM</v>
      </c>
      <c r="K76" s="43" t="e">
        <f>_xlfn.IFS(J76="OM",'Roman Shades'!#REF!,J76="IM",'Roman Shades'!#REF!-0.5)</f>
        <v>#REF!</v>
      </c>
      <c r="L76" s="44" t="e">
        <f t="shared" si="0"/>
        <v>#REF!</v>
      </c>
      <c r="M76" s="45" t="e">
        <f>IF(J76="IM",'Roman Shades'!#REF!-1.75,'Roman Shades'!#REF!-1.25)</f>
        <v>#REF!</v>
      </c>
      <c r="N76" s="45" t="e">
        <f>ROUNDDOWN(ROUNDDOWN('Roman Shades'!#REF!,0)/10,0)</f>
        <v>#REF!</v>
      </c>
      <c r="O76" s="45" t="e">
        <f t="shared" si="1"/>
        <v>#REF!</v>
      </c>
      <c r="P76" s="44" t="e">
        <f>IF('Roman Shades'!#REF!="No",IF('Roman Shades'!#REF!="Inside",'Roman Shades'!#REF!+1.125,'Roman Shades'!#REF!+1.5),IF('Roman Shades'!#REF!="Inside",'Roman Shades'!#REF!+1,'Roman Shades'!#REF!+1.375))</f>
        <v>#REF!</v>
      </c>
      <c r="Q76" s="44" t="e">
        <f>IF('Roman Shades'!$L$8="Yes",IF('Roman Shades'!$L$7="Inside",'Roman Shades'!#REF!-0.375,'Roman Shades'!#REF!),"")</f>
        <v>#REF!</v>
      </c>
      <c r="R76" s="44">
        <f>('Roman Shades'!L196*2)-2</f>
        <v>-2</v>
      </c>
    </row>
    <row r="77" spans="1:18" ht="15.75">
      <c r="A77" s="42">
        <v>65</v>
      </c>
      <c r="B77" s="43" t="e">
        <f>'Roman Shades'!#REF!</f>
        <v>#REF!</v>
      </c>
      <c r="C77" s="43" t="e">
        <f>'Roman Shades'!#REF!</f>
        <v>#REF!</v>
      </c>
      <c r="D77" s="43" t="e">
        <f>'Roman Shades'!#REF!</f>
        <v>#REF!</v>
      </c>
      <c r="E77" s="43" t="e">
        <f>'Roman Shades'!#REF!</f>
        <v>#REF!</v>
      </c>
      <c r="F77" s="43"/>
      <c r="G77" s="43" t="e">
        <f>'Roman Shades'!#REF!</f>
        <v>#REF!</v>
      </c>
      <c r="H77" s="43" t="e">
        <f>'Roman Shades'!#REF!</f>
        <v>#REF!</v>
      </c>
      <c r="I77" s="43" t="e">
        <f>'Roman Shades'!#REF!</f>
        <v>#REF!</v>
      </c>
      <c r="J77" s="44" t="str">
        <f>_xlfn.IFS('Roman Shades'!$L$7="Inside","IM",'Roman Shades'!$L$7="Outside","OM")</f>
        <v>OM</v>
      </c>
      <c r="K77" s="43" t="e">
        <f>_xlfn.IFS(J77="OM",'Roman Shades'!#REF!,J77="IM",'Roman Shades'!#REF!-0.5)</f>
        <v>#REF!</v>
      </c>
      <c r="L77" s="44" t="e">
        <f t="shared" si="0"/>
        <v>#REF!</v>
      </c>
      <c r="M77" s="45" t="e">
        <f>IF(J77="IM",'Roman Shades'!#REF!-1.75,'Roman Shades'!#REF!-1.25)</f>
        <v>#REF!</v>
      </c>
      <c r="N77" s="45" t="e">
        <f>ROUNDDOWN(ROUNDDOWN('Roman Shades'!#REF!,0)/10,0)</f>
        <v>#REF!</v>
      </c>
      <c r="O77" s="45" t="e">
        <f t="shared" si="1"/>
        <v>#REF!</v>
      </c>
      <c r="P77" s="44" t="e">
        <f>IF('Roman Shades'!#REF!="No",IF('Roman Shades'!#REF!="Inside",'Roman Shades'!#REF!+1.125,'Roman Shades'!#REF!+1.5),IF('Roman Shades'!#REF!="Inside",'Roman Shades'!#REF!+1,'Roman Shades'!#REF!+1.375))</f>
        <v>#REF!</v>
      </c>
      <c r="Q77" s="44" t="e">
        <f>IF('Roman Shades'!$L$8="Yes",IF('Roman Shades'!$L$7="Inside",'Roman Shades'!#REF!-0.375,'Roman Shades'!#REF!),"")</f>
        <v>#REF!</v>
      </c>
      <c r="R77" s="44">
        <f>('Roman Shades'!L197*2)-2</f>
        <v>-2</v>
      </c>
    </row>
    <row r="78" spans="1:18" ht="15.75">
      <c r="A78" s="42">
        <v>66</v>
      </c>
      <c r="B78" s="43" t="e">
        <f>'Roman Shades'!#REF!</f>
        <v>#REF!</v>
      </c>
      <c r="C78" s="43" t="e">
        <f>'Roman Shades'!#REF!</f>
        <v>#REF!</v>
      </c>
      <c r="D78" s="43" t="e">
        <f>'Roman Shades'!#REF!</f>
        <v>#REF!</v>
      </c>
      <c r="E78" s="43" t="e">
        <f>'Roman Shades'!#REF!</f>
        <v>#REF!</v>
      </c>
      <c r="F78" s="43"/>
      <c r="G78" s="43" t="e">
        <f>'Roman Shades'!#REF!</f>
        <v>#REF!</v>
      </c>
      <c r="H78" s="43" t="e">
        <f>'Roman Shades'!#REF!</f>
        <v>#REF!</v>
      </c>
      <c r="I78" s="43" t="e">
        <f>'Roman Shades'!#REF!</f>
        <v>#REF!</v>
      </c>
      <c r="J78" s="44" t="str">
        <f>_xlfn.IFS('Roman Shades'!$L$7="Inside","IM",'Roman Shades'!$L$7="Outside","OM")</f>
        <v>OM</v>
      </c>
      <c r="K78" s="43" t="e">
        <f>_xlfn.IFS(J78="OM",'Roman Shades'!#REF!,J78="IM",'Roman Shades'!#REF!-0.5)</f>
        <v>#REF!</v>
      </c>
      <c r="L78" s="44" t="e">
        <f t="shared" si="0"/>
        <v>#REF!</v>
      </c>
      <c r="M78" s="45" t="e">
        <f>IF(J78="IM",'Roman Shades'!#REF!-1.75,'Roman Shades'!#REF!-1.25)</f>
        <v>#REF!</v>
      </c>
      <c r="N78" s="45" t="e">
        <f>ROUNDDOWN(ROUNDDOWN('Roman Shades'!#REF!,0)/10,0)</f>
        <v>#REF!</v>
      </c>
      <c r="O78" s="45" t="e">
        <f t="shared" si="1"/>
        <v>#REF!</v>
      </c>
      <c r="P78" s="44" t="e">
        <f>IF('Roman Shades'!#REF!="No",IF('Roman Shades'!#REF!="Inside",'Roman Shades'!#REF!+1.125,'Roman Shades'!#REF!+1.5),IF('Roman Shades'!#REF!="Inside",'Roman Shades'!#REF!+1,'Roman Shades'!#REF!+1.375))</f>
        <v>#REF!</v>
      </c>
      <c r="Q78" s="44" t="e">
        <f>IF('Roman Shades'!$L$8="Yes",IF('Roman Shades'!$L$7="Inside",'Roman Shades'!#REF!-0.375,'Roman Shades'!#REF!),"")</f>
        <v>#REF!</v>
      </c>
      <c r="R78" s="44">
        <f>('Roman Shades'!L198*2)-2</f>
        <v>-2</v>
      </c>
    </row>
    <row r="79" spans="1:18" ht="15.75">
      <c r="A79" s="42">
        <v>67</v>
      </c>
      <c r="B79" s="43" t="e">
        <f>'Roman Shades'!#REF!</f>
        <v>#REF!</v>
      </c>
      <c r="C79" s="43" t="e">
        <f>'Roman Shades'!#REF!</f>
        <v>#REF!</v>
      </c>
      <c r="D79" s="43" t="e">
        <f>'Roman Shades'!#REF!</f>
        <v>#REF!</v>
      </c>
      <c r="E79" s="43" t="e">
        <f>'Roman Shades'!#REF!</f>
        <v>#REF!</v>
      </c>
      <c r="F79" s="43"/>
      <c r="G79" s="43" t="e">
        <f>'Roman Shades'!#REF!</f>
        <v>#REF!</v>
      </c>
      <c r="H79" s="43" t="e">
        <f>'Roman Shades'!#REF!</f>
        <v>#REF!</v>
      </c>
      <c r="I79" s="43" t="e">
        <f>'Roman Shades'!#REF!</f>
        <v>#REF!</v>
      </c>
      <c r="J79" s="44" t="str">
        <f>_xlfn.IFS('Roman Shades'!$L$7="Inside","IM",'Roman Shades'!$L$7="Outside","OM")</f>
        <v>OM</v>
      </c>
      <c r="K79" s="43" t="e">
        <f>_xlfn.IFS(J79="OM",'Roman Shades'!#REF!,J79="IM",'Roman Shades'!#REF!-0.5)</f>
        <v>#REF!</v>
      </c>
      <c r="L79" s="44" t="e">
        <f t="shared" si="0"/>
        <v>#REF!</v>
      </c>
      <c r="M79" s="45" t="e">
        <f>IF(J79="IM",'Roman Shades'!#REF!-1.75,'Roman Shades'!#REF!-1.25)</f>
        <v>#REF!</v>
      </c>
      <c r="N79" s="45" t="e">
        <f>ROUNDDOWN(ROUNDDOWN('Roman Shades'!#REF!,0)/10,0)</f>
        <v>#REF!</v>
      </c>
      <c r="O79" s="45" t="e">
        <f t="shared" si="1"/>
        <v>#REF!</v>
      </c>
      <c r="P79" s="44" t="e">
        <f>IF('Roman Shades'!#REF!="No",IF('Roman Shades'!#REF!="Inside",'Roman Shades'!#REF!+1.125,'Roman Shades'!#REF!+1.5),IF('Roman Shades'!#REF!="Inside",'Roman Shades'!#REF!+1,'Roman Shades'!#REF!+1.375))</f>
        <v>#REF!</v>
      </c>
      <c r="Q79" s="44" t="e">
        <f>IF('Roman Shades'!$L$8="Yes",IF('Roman Shades'!$L$7="Inside",'Roman Shades'!#REF!-0.375,'Roman Shades'!#REF!),"")</f>
        <v>#REF!</v>
      </c>
      <c r="R79" s="44">
        <f>('Roman Shades'!L199*2)-2</f>
        <v>-2</v>
      </c>
    </row>
    <row r="80" spans="1:18" ht="15.75">
      <c r="A80" s="42">
        <v>68</v>
      </c>
      <c r="B80" s="43" t="e">
        <f>'Roman Shades'!#REF!</f>
        <v>#REF!</v>
      </c>
      <c r="C80" s="43" t="e">
        <f>'Roman Shades'!#REF!</f>
        <v>#REF!</v>
      </c>
      <c r="D80" s="43" t="e">
        <f>'Roman Shades'!#REF!</f>
        <v>#REF!</v>
      </c>
      <c r="E80" s="43" t="e">
        <f>'Roman Shades'!#REF!</f>
        <v>#REF!</v>
      </c>
      <c r="F80" s="43"/>
      <c r="G80" s="43" t="e">
        <f>'Roman Shades'!#REF!</f>
        <v>#REF!</v>
      </c>
      <c r="H80" s="43" t="e">
        <f>'Roman Shades'!#REF!</f>
        <v>#REF!</v>
      </c>
      <c r="I80" s="43" t="e">
        <f>'Roman Shades'!#REF!</f>
        <v>#REF!</v>
      </c>
      <c r="J80" s="44" t="str">
        <f>_xlfn.IFS('Roman Shades'!$L$7="Inside","IM",'Roman Shades'!$L$7="Outside","OM")</f>
        <v>OM</v>
      </c>
      <c r="K80" s="43" t="e">
        <f>_xlfn.IFS(J80="OM",'Roman Shades'!#REF!,J80="IM",'Roman Shades'!#REF!-0.5)</f>
        <v>#REF!</v>
      </c>
      <c r="L80" s="44" t="e">
        <f t="shared" si="0"/>
        <v>#REF!</v>
      </c>
      <c r="M80" s="45" t="e">
        <f>IF(J80="IM",'Roman Shades'!#REF!-1.75,'Roman Shades'!#REF!-1.25)</f>
        <v>#REF!</v>
      </c>
      <c r="N80" s="45" t="e">
        <f>ROUNDDOWN(ROUNDDOWN('Roman Shades'!#REF!,0)/10,0)</f>
        <v>#REF!</v>
      </c>
      <c r="O80" s="45" t="e">
        <f t="shared" si="1"/>
        <v>#REF!</v>
      </c>
      <c r="P80" s="44" t="e">
        <f>IF('Roman Shades'!#REF!="No",IF('Roman Shades'!#REF!="Inside",'Roman Shades'!#REF!+1.125,'Roman Shades'!#REF!+1.5),IF('Roman Shades'!#REF!="Inside",'Roman Shades'!#REF!+1,'Roman Shades'!#REF!+1.375))</f>
        <v>#REF!</v>
      </c>
      <c r="Q80" s="44" t="e">
        <f>IF('Roman Shades'!$L$8="Yes",IF('Roman Shades'!$L$7="Inside",'Roman Shades'!#REF!-0.375,'Roman Shades'!#REF!),"")</f>
        <v>#REF!</v>
      </c>
      <c r="R80" s="44">
        <f>('Roman Shades'!L200*2)-2</f>
        <v>-2</v>
      </c>
    </row>
    <row r="81" spans="1:18" ht="15.75">
      <c r="A81" s="42">
        <v>69</v>
      </c>
      <c r="B81" s="43" t="e">
        <f>'Roman Shades'!#REF!</f>
        <v>#REF!</v>
      </c>
      <c r="C81" s="43" t="e">
        <f>'Roman Shades'!#REF!</f>
        <v>#REF!</v>
      </c>
      <c r="D81" s="43" t="e">
        <f>'Roman Shades'!#REF!</f>
        <v>#REF!</v>
      </c>
      <c r="E81" s="43" t="e">
        <f>'Roman Shades'!#REF!</f>
        <v>#REF!</v>
      </c>
      <c r="F81" s="43"/>
      <c r="G81" s="43" t="e">
        <f>'Roman Shades'!#REF!</f>
        <v>#REF!</v>
      </c>
      <c r="H81" s="43" t="e">
        <f>'Roman Shades'!#REF!</f>
        <v>#REF!</v>
      </c>
      <c r="I81" s="43" t="e">
        <f>'Roman Shades'!#REF!</f>
        <v>#REF!</v>
      </c>
      <c r="J81" s="44" t="str">
        <f>_xlfn.IFS('Roman Shades'!$L$7="Inside","IM",'Roman Shades'!$L$7="Outside","OM")</f>
        <v>OM</v>
      </c>
      <c r="K81" s="43" t="e">
        <f>_xlfn.IFS(J81="OM",'Roman Shades'!#REF!,J81="IM",'Roman Shades'!#REF!-0.5)</f>
        <v>#REF!</v>
      </c>
      <c r="L81" s="44" t="e">
        <f t="shared" ref="L81:L98" si="2">K81-1.75</f>
        <v>#REF!</v>
      </c>
      <c r="M81" s="45" t="e">
        <f>IF(J81="IM",'Roman Shades'!#REF!-1.75,'Roman Shades'!#REF!-1.25)</f>
        <v>#REF!</v>
      </c>
      <c r="N81" s="45" t="e">
        <f>ROUNDDOWN(ROUNDDOWN('Roman Shades'!#REF!,0)/10,0)</f>
        <v>#REF!</v>
      </c>
      <c r="O81" s="45" t="e">
        <f t="shared" ref="O81:O98" si="3">K81-1.25</f>
        <v>#REF!</v>
      </c>
      <c r="P81" s="44" t="e">
        <f>IF('Roman Shades'!#REF!="No",IF('Roman Shades'!#REF!="Inside",'Roman Shades'!#REF!+1.125,'Roman Shades'!#REF!+1.5),IF('Roman Shades'!#REF!="Inside",'Roman Shades'!#REF!+1,'Roman Shades'!#REF!+1.375))</f>
        <v>#REF!</v>
      </c>
      <c r="Q81" s="44" t="e">
        <f>IF('Roman Shades'!$L$8="Yes",IF('Roman Shades'!$L$7="Inside",'Roman Shades'!#REF!-0.375,'Roman Shades'!#REF!),"")</f>
        <v>#REF!</v>
      </c>
      <c r="R81" s="44">
        <f>('Roman Shades'!L201*2)-2</f>
        <v>-2</v>
      </c>
    </row>
    <row r="82" spans="1:18" ht="15.75">
      <c r="A82" s="42">
        <v>70</v>
      </c>
      <c r="B82" s="43" t="e">
        <f>'Roman Shades'!#REF!</f>
        <v>#REF!</v>
      </c>
      <c r="C82" s="43" t="e">
        <f>'Roman Shades'!#REF!</f>
        <v>#REF!</v>
      </c>
      <c r="D82" s="43" t="e">
        <f>'Roman Shades'!#REF!</f>
        <v>#REF!</v>
      </c>
      <c r="E82" s="43" t="e">
        <f>'Roman Shades'!#REF!</f>
        <v>#REF!</v>
      </c>
      <c r="F82" s="43"/>
      <c r="G82" s="43" t="e">
        <f>'Roman Shades'!#REF!</f>
        <v>#REF!</v>
      </c>
      <c r="H82" s="43" t="e">
        <f>'Roman Shades'!#REF!</f>
        <v>#REF!</v>
      </c>
      <c r="I82" s="43" t="e">
        <f>'Roman Shades'!#REF!</f>
        <v>#REF!</v>
      </c>
      <c r="J82" s="44" t="str">
        <f>_xlfn.IFS('Roman Shades'!$L$7="Inside","IM",'Roman Shades'!$L$7="Outside","OM")</f>
        <v>OM</v>
      </c>
      <c r="K82" s="43" t="e">
        <f>_xlfn.IFS(J82="OM",'Roman Shades'!#REF!,J82="IM",'Roman Shades'!#REF!-0.5)</f>
        <v>#REF!</v>
      </c>
      <c r="L82" s="44" t="e">
        <f t="shared" si="2"/>
        <v>#REF!</v>
      </c>
      <c r="M82" s="45" t="e">
        <f>IF(J82="IM",'Roman Shades'!#REF!-1.75,'Roman Shades'!#REF!-1.25)</f>
        <v>#REF!</v>
      </c>
      <c r="N82" s="45" t="e">
        <f>ROUNDDOWN(ROUNDDOWN('Roman Shades'!#REF!,0)/10,0)</f>
        <v>#REF!</v>
      </c>
      <c r="O82" s="45" t="e">
        <f t="shared" si="3"/>
        <v>#REF!</v>
      </c>
      <c r="P82" s="44" t="e">
        <f>IF('Roman Shades'!#REF!="No",IF('Roman Shades'!#REF!="Inside",'Roman Shades'!#REF!+1.125,'Roman Shades'!#REF!+1.5),IF('Roman Shades'!#REF!="Inside",'Roman Shades'!#REF!+1,'Roman Shades'!#REF!+1.375))</f>
        <v>#REF!</v>
      </c>
      <c r="Q82" s="44" t="e">
        <f>IF('Roman Shades'!$L$8="Yes",IF('Roman Shades'!$L$7="Inside",'Roman Shades'!#REF!-0.375,'Roman Shades'!#REF!),"")</f>
        <v>#REF!</v>
      </c>
      <c r="R82" s="44">
        <f>('Roman Shades'!L202*2)-2</f>
        <v>-2</v>
      </c>
    </row>
    <row r="83" spans="1:18" ht="15.75">
      <c r="A83" s="42">
        <v>71</v>
      </c>
      <c r="B83" s="43" t="e">
        <f>'Roman Shades'!#REF!</f>
        <v>#REF!</v>
      </c>
      <c r="C83" s="43" t="e">
        <f>'Roman Shades'!#REF!</f>
        <v>#REF!</v>
      </c>
      <c r="D83" s="43" t="e">
        <f>'Roman Shades'!#REF!</f>
        <v>#REF!</v>
      </c>
      <c r="E83" s="43" t="e">
        <f>'Roman Shades'!#REF!</f>
        <v>#REF!</v>
      </c>
      <c r="F83" s="43"/>
      <c r="G83" s="43" t="e">
        <f>'Roman Shades'!#REF!</f>
        <v>#REF!</v>
      </c>
      <c r="H83" s="43" t="e">
        <f>'Roman Shades'!#REF!</f>
        <v>#REF!</v>
      </c>
      <c r="I83" s="43" t="e">
        <f>'Roman Shades'!#REF!</f>
        <v>#REF!</v>
      </c>
      <c r="J83" s="44" t="str">
        <f>_xlfn.IFS('Roman Shades'!$L$7="Inside","IM",'Roman Shades'!$L$7="Outside","OM")</f>
        <v>OM</v>
      </c>
      <c r="K83" s="43" t="e">
        <f>_xlfn.IFS(J83="OM",'Roman Shades'!#REF!,J83="IM",'Roman Shades'!#REF!-0.5)</f>
        <v>#REF!</v>
      </c>
      <c r="L83" s="44" t="e">
        <f t="shared" si="2"/>
        <v>#REF!</v>
      </c>
      <c r="M83" s="45" t="e">
        <f>IF(J83="IM",'Roman Shades'!#REF!-1.75,'Roman Shades'!#REF!-1.25)</f>
        <v>#REF!</v>
      </c>
      <c r="N83" s="45" t="e">
        <f>ROUNDDOWN(ROUNDDOWN('Roman Shades'!#REF!,0)/10,0)</f>
        <v>#REF!</v>
      </c>
      <c r="O83" s="45" t="e">
        <f t="shared" si="3"/>
        <v>#REF!</v>
      </c>
      <c r="P83" s="44" t="e">
        <f>IF('Roman Shades'!#REF!="No",IF('Roman Shades'!#REF!="Inside",'Roman Shades'!#REF!+1.125,'Roman Shades'!#REF!+1.5),IF('Roman Shades'!#REF!="Inside",'Roman Shades'!#REF!+1,'Roman Shades'!#REF!+1.375))</f>
        <v>#REF!</v>
      </c>
      <c r="Q83" s="44" t="e">
        <f>IF('Roman Shades'!$L$8="Yes",IF('Roman Shades'!$L$7="Inside",'Roman Shades'!#REF!-0.375,'Roman Shades'!#REF!),"")</f>
        <v>#REF!</v>
      </c>
      <c r="R83" s="44">
        <f>('Roman Shades'!L203*2)-2</f>
        <v>-2</v>
      </c>
    </row>
    <row r="84" spans="1:18" ht="15.75">
      <c r="A84" s="42">
        <v>72</v>
      </c>
      <c r="B84" s="43" t="e">
        <f>'Roman Shades'!#REF!</f>
        <v>#REF!</v>
      </c>
      <c r="C84" s="43" t="e">
        <f>'Roman Shades'!#REF!</f>
        <v>#REF!</v>
      </c>
      <c r="D84" s="43" t="e">
        <f>'Roman Shades'!#REF!</f>
        <v>#REF!</v>
      </c>
      <c r="E84" s="43" t="e">
        <f>'Roman Shades'!#REF!</f>
        <v>#REF!</v>
      </c>
      <c r="F84" s="43"/>
      <c r="G84" s="43" t="e">
        <f>'Roman Shades'!#REF!</f>
        <v>#REF!</v>
      </c>
      <c r="H84" s="43" t="e">
        <f>'Roman Shades'!#REF!</f>
        <v>#REF!</v>
      </c>
      <c r="I84" s="43" t="e">
        <f>'Roman Shades'!#REF!</f>
        <v>#REF!</v>
      </c>
      <c r="J84" s="44" t="str">
        <f>_xlfn.IFS('Roman Shades'!$L$7="Inside","IM",'Roman Shades'!$L$7="Outside","OM")</f>
        <v>OM</v>
      </c>
      <c r="K84" s="43" t="e">
        <f>_xlfn.IFS(J84="OM",'Roman Shades'!#REF!,J84="IM",'Roman Shades'!#REF!-0.5)</f>
        <v>#REF!</v>
      </c>
      <c r="L84" s="44" t="e">
        <f t="shared" si="2"/>
        <v>#REF!</v>
      </c>
      <c r="M84" s="45" t="e">
        <f>IF(J84="IM",'Roman Shades'!#REF!-1.75,'Roman Shades'!#REF!-1.25)</f>
        <v>#REF!</v>
      </c>
      <c r="N84" s="45" t="e">
        <f>ROUNDDOWN(ROUNDDOWN('Roman Shades'!#REF!,0)/10,0)</f>
        <v>#REF!</v>
      </c>
      <c r="O84" s="45" t="e">
        <f t="shared" si="3"/>
        <v>#REF!</v>
      </c>
      <c r="P84" s="44" t="e">
        <f>IF('Roman Shades'!#REF!="No",IF('Roman Shades'!#REF!="Inside",'Roman Shades'!#REF!+1.125,'Roman Shades'!#REF!+1.5),IF('Roman Shades'!#REF!="Inside",'Roman Shades'!#REF!+1,'Roman Shades'!#REF!+1.375))</f>
        <v>#REF!</v>
      </c>
      <c r="Q84" s="44" t="e">
        <f>IF('Roman Shades'!$L$8="Yes",IF('Roman Shades'!$L$7="Inside",'Roman Shades'!#REF!-0.375,'Roman Shades'!#REF!),"")</f>
        <v>#REF!</v>
      </c>
      <c r="R84" s="44">
        <f>('Roman Shades'!L204*2)-2</f>
        <v>-2</v>
      </c>
    </row>
    <row r="85" spans="1:18" ht="15.75">
      <c r="A85" s="42">
        <v>73</v>
      </c>
      <c r="B85" s="43" t="e">
        <f>'Roman Shades'!#REF!</f>
        <v>#REF!</v>
      </c>
      <c r="C85" s="43" t="e">
        <f>'Roman Shades'!#REF!</f>
        <v>#REF!</v>
      </c>
      <c r="D85" s="43" t="e">
        <f>'Roman Shades'!#REF!</f>
        <v>#REF!</v>
      </c>
      <c r="E85" s="43" t="e">
        <f>'Roman Shades'!#REF!</f>
        <v>#REF!</v>
      </c>
      <c r="F85" s="43"/>
      <c r="G85" s="43" t="e">
        <f>'Roman Shades'!#REF!</f>
        <v>#REF!</v>
      </c>
      <c r="H85" s="43" t="e">
        <f>'Roman Shades'!#REF!</f>
        <v>#REF!</v>
      </c>
      <c r="I85" s="43" t="e">
        <f>'Roman Shades'!#REF!</f>
        <v>#REF!</v>
      </c>
      <c r="J85" s="44" t="str">
        <f>_xlfn.IFS('Roman Shades'!$L$7="Inside","IM",'Roman Shades'!$L$7="Outside","OM")</f>
        <v>OM</v>
      </c>
      <c r="K85" s="43" t="e">
        <f>_xlfn.IFS(J85="OM",'Roman Shades'!#REF!,J85="IM",'Roman Shades'!#REF!-0.5)</f>
        <v>#REF!</v>
      </c>
      <c r="L85" s="44" t="e">
        <f t="shared" si="2"/>
        <v>#REF!</v>
      </c>
      <c r="M85" s="45" t="e">
        <f>IF(J85="IM",'Roman Shades'!#REF!-1.75,'Roman Shades'!#REF!-1.25)</f>
        <v>#REF!</v>
      </c>
      <c r="N85" s="45" t="e">
        <f>ROUNDDOWN(ROUNDDOWN('Roman Shades'!#REF!,0)/10,0)</f>
        <v>#REF!</v>
      </c>
      <c r="O85" s="45" t="e">
        <f t="shared" si="3"/>
        <v>#REF!</v>
      </c>
      <c r="P85" s="44" t="e">
        <f>IF('Roman Shades'!#REF!="No",IF('Roman Shades'!#REF!="Inside",'Roman Shades'!#REF!+1.125,'Roman Shades'!#REF!+1.5),IF('Roman Shades'!#REF!="Inside",'Roman Shades'!#REF!+1,'Roman Shades'!#REF!+1.375))</f>
        <v>#REF!</v>
      </c>
      <c r="Q85" s="44" t="e">
        <f>IF('Roman Shades'!$L$8="Yes",IF('Roman Shades'!$L$7="Inside",'Roman Shades'!#REF!-0.375,'Roman Shades'!#REF!),"")</f>
        <v>#REF!</v>
      </c>
      <c r="R85" s="44">
        <f>('Roman Shades'!L205*2)-2</f>
        <v>-2</v>
      </c>
    </row>
    <row r="86" spans="1:18" ht="15.75">
      <c r="A86" s="42">
        <v>74</v>
      </c>
      <c r="B86" s="43" t="e">
        <f>'Roman Shades'!#REF!</f>
        <v>#REF!</v>
      </c>
      <c r="C86" s="43" t="e">
        <f>'Roman Shades'!#REF!</f>
        <v>#REF!</v>
      </c>
      <c r="D86" s="43" t="e">
        <f>'Roman Shades'!#REF!</f>
        <v>#REF!</v>
      </c>
      <c r="E86" s="43" t="e">
        <f>'Roman Shades'!#REF!</f>
        <v>#REF!</v>
      </c>
      <c r="F86" s="43"/>
      <c r="G86" s="43" t="e">
        <f>'Roman Shades'!#REF!</f>
        <v>#REF!</v>
      </c>
      <c r="H86" s="43" t="e">
        <f>'Roman Shades'!#REF!</f>
        <v>#REF!</v>
      </c>
      <c r="I86" s="43" t="e">
        <f>'Roman Shades'!#REF!</f>
        <v>#REF!</v>
      </c>
      <c r="J86" s="44" t="str">
        <f>_xlfn.IFS('Roman Shades'!$L$7="Inside","IM",'Roman Shades'!$L$7="Outside","OM")</f>
        <v>OM</v>
      </c>
      <c r="K86" s="43" t="e">
        <f>_xlfn.IFS(J86="OM",'Roman Shades'!#REF!,J86="IM",'Roman Shades'!#REF!-0.5)</f>
        <v>#REF!</v>
      </c>
      <c r="L86" s="44" t="e">
        <f t="shared" si="2"/>
        <v>#REF!</v>
      </c>
      <c r="M86" s="45" t="e">
        <f>IF(J86="IM",'Roman Shades'!#REF!-1.75,'Roman Shades'!#REF!-1.25)</f>
        <v>#REF!</v>
      </c>
      <c r="N86" s="45" t="e">
        <f>ROUNDDOWN(ROUNDDOWN('Roman Shades'!#REF!,0)/10,0)</f>
        <v>#REF!</v>
      </c>
      <c r="O86" s="45" t="e">
        <f t="shared" si="3"/>
        <v>#REF!</v>
      </c>
      <c r="P86" s="44" t="e">
        <f>IF('Roman Shades'!#REF!="No",IF('Roman Shades'!#REF!="Inside",'Roman Shades'!#REF!+1.125,'Roman Shades'!#REF!+1.5),IF('Roman Shades'!#REF!="Inside",'Roman Shades'!#REF!+1,'Roman Shades'!#REF!+1.375))</f>
        <v>#REF!</v>
      </c>
      <c r="Q86" s="44" t="e">
        <f>IF('Roman Shades'!$L$8="Yes",IF('Roman Shades'!$L$7="Inside",'Roman Shades'!#REF!-0.375,'Roman Shades'!#REF!),"")</f>
        <v>#REF!</v>
      </c>
      <c r="R86" s="44">
        <f>('Roman Shades'!L206*2)-2</f>
        <v>-2</v>
      </c>
    </row>
    <row r="87" spans="1:18" ht="15.75">
      <c r="A87" s="42">
        <v>75</v>
      </c>
      <c r="B87" s="43" t="e">
        <f>'Roman Shades'!#REF!</f>
        <v>#REF!</v>
      </c>
      <c r="C87" s="43" t="e">
        <f>'Roman Shades'!#REF!</f>
        <v>#REF!</v>
      </c>
      <c r="D87" s="43" t="e">
        <f>'Roman Shades'!#REF!</f>
        <v>#REF!</v>
      </c>
      <c r="E87" s="43" t="e">
        <f>'Roman Shades'!#REF!</f>
        <v>#REF!</v>
      </c>
      <c r="F87" s="43"/>
      <c r="G87" s="43" t="e">
        <f>'Roman Shades'!#REF!</f>
        <v>#REF!</v>
      </c>
      <c r="H87" s="43" t="e">
        <f>'Roman Shades'!#REF!</f>
        <v>#REF!</v>
      </c>
      <c r="I87" s="43" t="e">
        <f>'Roman Shades'!#REF!</f>
        <v>#REF!</v>
      </c>
      <c r="J87" s="44" t="str">
        <f>_xlfn.IFS('Roman Shades'!$L$7="Inside","IM",'Roman Shades'!$L$7="Outside","OM")</f>
        <v>OM</v>
      </c>
      <c r="K87" s="43" t="e">
        <f>_xlfn.IFS(J87="OM",'Roman Shades'!#REF!,J87="IM",'Roman Shades'!#REF!-0.5)</f>
        <v>#REF!</v>
      </c>
      <c r="L87" s="44" t="e">
        <f t="shared" si="2"/>
        <v>#REF!</v>
      </c>
      <c r="M87" s="45" t="e">
        <f>IF(J87="IM",'Roman Shades'!#REF!-1.75,'Roman Shades'!#REF!-1.25)</f>
        <v>#REF!</v>
      </c>
      <c r="N87" s="45" t="e">
        <f>ROUNDDOWN(ROUNDDOWN('Roman Shades'!#REF!,0)/10,0)</f>
        <v>#REF!</v>
      </c>
      <c r="O87" s="45" t="e">
        <f t="shared" si="3"/>
        <v>#REF!</v>
      </c>
      <c r="P87" s="44" t="e">
        <f>IF('Roman Shades'!#REF!="No",IF('Roman Shades'!#REF!="Inside",'Roman Shades'!#REF!+1.125,'Roman Shades'!#REF!+1.5),IF('Roman Shades'!#REF!="Inside",'Roman Shades'!#REF!+1,'Roman Shades'!#REF!+1.375))</f>
        <v>#REF!</v>
      </c>
      <c r="Q87" s="44" t="e">
        <f>IF('Roman Shades'!$L$8="Yes",IF('Roman Shades'!$L$7="Inside",'Roman Shades'!#REF!-0.375,'Roman Shades'!#REF!),"")</f>
        <v>#REF!</v>
      </c>
      <c r="R87" s="44">
        <f>('Roman Shades'!L207*2)-2</f>
        <v>-2</v>
      </c>
    </row>
    <row r="88" spans="1:18" ht="15.75">
      <c r="A88" s="42">
        <v>76</v>
      </c>
      <c r="B88" s="43" t="e">
        <f>'Roman Shades'!#REF!</f>
        <v>#REF!</v>
      </c>
      <c r="C88" s="43" t="e">
        <f>'Roman Shades'!#REF!</f>
        <v>#REF!</v>
      </c>
      <c r="D88" s="43" t="e">
        <f>'Roman Shades'!#REF!</f>
        <v>#REF!</v>
      </c>
      <c r="E88" s="43" t="e">
        <f>'Roman Shades'!#REF!</f>
        <v>#REF!</v>
      </c>
      <c r="F88" s="43"/>
      <c r="G88" s="43" t="e">
        <f>'Roman Shades'!#REF!</f>
        <v>#REF!</v>
      </c>
      <c r="H88" s="43" t="e">
        <f>'Roman Shades'!#REF!</f>
        <v>#REF!</v>
      </c>
      <c r="I88" s="43" t="e">
        <f>'Roman Shades'!#REF!</f>
        <v>#REF!</v>
      </c>
      <c r="J88" s="44" t="str">
        <f>_xlfn.IFS('Roman Shades'!$L$7="Inside","IM",'Roman Shades'!$L$7="Outside","OM")</f>
        <v>OM</v>
      </c>
      <c r="K88" s="43" t="e">
        <f>_xlfn.IFS(J88="OM",'Roman Shades'!#REF!,J88="IM",'Roman Shades'!#REF!-0.5)</f>
        <v>#REF!</v>
      </c>
      <c r="L88" s="44" t="e">
        <f t="shared" si="2"/>
        <v>#REF!</v>
      </c>
      <c r="M88" s="45" t="e">
        <f>IF(J88="IM",'Roman Shades'!#REF!-1.75,'Roman Shades'!#REF!-1.25)</f>
        <v>#REF!</v>
      </c>
      <c r="N88" s="45" t="e">
        <f>ROUNDDOWN(ROUNDDOWN('Roman Shades'!#REF!,0)/10,0)</f>
        <v>#REF!</v>
      </c>
      <c r="O88" s="45" t="e">
        <f t="shared" si="3"/>
        <v>#REF!</v>
      </c>
      <c r="P88" s="44" t="e">
        <f>IF('Roman Shades'!#REF!="No",IF('Roman Shades'!#REF!="Inside",'Roman Shades'!#REF!+1.125,'Roman Shades'!#REF!+1.5),IF('Roman Shades'!#REF!="Inside",'Roman Shades'!#REF!+1,'Roman Shades'!#REF!+1.375))</f>
        <v>#REF!</v>
      </c>
      <c r="Q88" s="44" t="e">
        <f>IF('Roman Shades'!$L$8="Yes",IF('Roman Shades'!$L$7="Inside",'Roman Shades'!#REF!-0.375,'Roman Shades'!#REF!),"")</f>
        <v>#REF!</v>
      </c>
      <c r="R88" s="44">
        <f>('Roman Shades'!L208*2)-2</f>
        <v>-2</v>
      </c>
    </row>
    <row r="89" spans="1:18" ht="15.75">
      <c r="A89" s="42">
        <v>77</v>
      </c>
      <c r="B89" s="43" t="e">
        <f>'Roman Shades'!#REF!</f>
        <v>#REF!</v>
      </c>
      <c r="C89" s="43" t="e">
        <f>'Roman Shades'!#REF!</f>
        <v>#REF!</v>
      </c>
      <c r="D89" s="43" t="e">
        <f>'Roman Shades'!#REF!</f>
        <v>#REF!</v>
      </c>
      <c r="E89" s="43" t="e">
        <f>'Roman Shades'!#REF!</f>
        <v>#REF!</v>
      </c>
      <c r="F89" s="43"/>
      <c r="G89" s="43" t="e">
        <f>'Roman Shades'!#REF!</f>
        <v>#REF!</v>
      </c>
      <c r="H89" s="43" t="e">
        <f>'Roman Shades'!#REF!</f>
        <v>#REF!</v>
      </c>
      <c r="I89" s="43" t="e">
        <f>'Roman Shades'!#REF!</f>
        <v>#REF!</v>
      </c>
      <c r="J89" s="44" t="str">
        <f>_xlfn.IFS('Roman Shades'!$L$7="Inside","IM",'Roman Shades'!$L$7="Outside","OM")</f>
        <v>OM</v>
      </c>
      <c r="K89" s="43" t="e">
        <f>_xlfn.IFS(J89="OM",'Roman Shades'!#REF!,J89="IM",'Roman Shades'!#REF!-0.5)</f>
        <v>#REF!</v>
      </c>
      <c r="L89" s="44" t="e">
        <f t="shared" si="2"/>
        <v>#REF!</v>
      </c>
      <c r="M89" s="45" t="e">
        <f>IF(J89="IM",'Roman Shades'!#REF!-1.75,'Roman Shades'!#REF!-1.25)</f>
        <v>#REF!</v>
      </c>
      <c r="N89" s="45" t="e">
        <f>ROUNDDOWN(ROUNDDOWN('Roman Shades'!#REF!,0)/10,0)</f>
        <v>#REF!</v>
      </c>
      <c r="O89" s="45" t="e">
        <f t="shared" si="3"/>
        <v>#REF!</v>
      </c>
      <c r="P89" s="44" t="e">
        <f>IF('Roman Shades'!#REF!="No",IF('Roman Shades'!#REF!="Inside",'Roman Shades'!#REF!+1.125,'Roman Shades'!#REF!+1.5),IF('Roman Shades'!#REF!="Inside",'Roman Shades'!#REF!+1,'Roman Shades'!#REF!+1.375))</f>
        <v>#REF!</v>
      </c>
      <c r="Q89" s="44" t="e">
        <f>IF('Roman Shades'!$L$8="Yes",IF('Roman Shades'!$L$7="Inside",'Roman Shades'!#REF!-0.375,'Roman Shades'!#REF!),"")</f>
        <v>#REF!</v>
      </c>
      <c r="R89" s="44">
        <f>('Roman Shades'!L209*2)-2</f>
        <v>-2</v>
      </c>
    </row>
    <row r="90" spans="1:18" ht="15.75">
      <c r="A90" s="42">
        <v>78</v>
      </c>
      <c r="B90" s="43" t="e">
        <f>'Roman Shades'!#REF!</f>
        <v>#REF!</v>
      </c>
      <c r="C90" s="43" t="e">
        <f>'Roman Shades'!#REF!</f>
        <v>#REF!</v>
      </c>
      <c r="D90" s="43" t="e">
        <f>'Roman Shades'!#REF!</f>
        <v>#REF!</v>
      </c>
      <c r="E90" s="43" t="e">
        <f>'Roman Shades'!#REF!</f>
        <v>#REF!</v>
      </c>
      <c r="F90" s="43"/>
      <c r="G90" s="43" t="e">
        <f>'Roman Shades'!#REF!</f>
        <v>#REF!</v>
      </c>
      <c r="H90" s="43" t="e">
        <f>'Roman Shades'!#REF!</f>
        <v>#REF!</v>
      </c>
      <c r="I90" s="43" t="e">
        <f>'Roman Shades'!#REF!</f>
        <v>#REF!</v>
      </c>
      <c r="J90" s="44" t="str">
        <f>_xlfn.IFS('Roman Shades'!$L$7="Inside","IM",'Roman Shades'!$L$7="Outside","OM")</f>
        <v>OM</v>
      </c>
      <c r="K90" s="43" t="e">
        <f>_xlfn.IFS(J90="OM",'Roman Shades'!#REF!,J90="IM",'Roman Shades'!#REF!-0.5)</f>
        <v>#REF!</v>
      </c>
      <c r="L90" s="44" t="e">
        <f t="shared" si="2"/>
        <v>#REF!</v>
      </c>
      <c r="M90" s="45" t="e">
        <f>IF(J90="IM",'Roman Shades'!#REF!-1.75,'Roman Shades'!#REF!-1.25)</f>
        <v>#REF!</v>
      </c>
      <c r="N90" s="45" t="e">
        <f>ROUNDDOWN(ROUNDDOWN('Roman Shades'!#REF!,0)/10,0)</f>
        <v>#REF!</v>
      </c>
      <c r="O90" s="45" t="e">
        <f t="shared" si="3"/>
        <v>#REF!</v>
      </c>
      <c r="P90" s="44" t="e">
        <f>IF('Roman Shades'!#REF!="No",IF('Roman Shades'!#REF!="Inside",'Roman Shades'!#REF!+1.125,'Roman Shades'!#REF!+1.5),IF('Roman Shades'!#REF!="Inside",'Roman Shades'!#REF!+1,'Roman Shades'!#REF!+1.375))</f>
        <v>#REF!</v>
      </c>
      <c r="Q90" s="44" t="e">
        <f>IF('Roman Shades'!$L$8="Yes",IF('Roman Shades'!$L$7="Inside",'Roman Shades'!#REF!-0.375,'Roman Shades'!#REF!),"")</f>
        <v>#REF!</v>
      </c>
      <c r="R90" s="44">
        <f>('Roman Shades'!L210*2)-2</f>
        <v>-2</v>
      </c>
    </row>
    <row r="91" spans="1:18" ht="15.75">
      <c r="A91" s="42">
        <v>79</v>
      </c>
      <c r="B91" s="43" t="e">
        <f>'Roman Shades'!#REF!</f>
        <v>#REF!</v>
      </c>
      <c r="C91" s="43" t="e">
        <f>'Roman Shades'!#REF!</f>
        <v>#REF!</v>
      </c>
      <c r="D91" s="43" t="e">
        <f>'Roman Shades'!#REF!</f>
        <v>#REF!</v>
      </c>
      <c r="E91" s="43" t="e">
        <f>'Roman Shades'!#REF!</f>
        <v>#REF!</v>
      </c>
      <c r="F91" s="43"/>
      <c r="G91" s="43" t="e">
        <f>'Roman Shades'!#REF!</f>
        <v>#REF!</v>
      </c>
      <c r="H91" s="43" t="e">
        <f>'Roman Shades'!#REF!</f>
        <v>#REF!</v>
      </c>
      <c r="I91" s="43" t="e">
        <f>'Roman Shades'!#REF!</f>
        <v>#REF!</v>
      </c>
      <c r="J91" s="44" t="str">
        <f>_xlfn.IFS('Roman Shades'!$L$7="Inside","IM",'Roman Shades'!$L$7="Outside","OM")</f>
        <v>OM</v>
      </c>
      <c r="K91" s="43" t="e">
        <f>_xlfn.IFS(J91="OM",'Roman Shades'!#REF!,J91="IM",'Roman Shades'!#REF!-0.5)</f>
        <v>#REF!</v>
      </c>
      <c r="L91" s="44" t="e">
        <f t="shared" si="2"/>
        <v>#REF!</v>
      </c>
      <c r="M91" s="45" t="e">
        <f>IF(J91="IM",'Roman Shades'!#REF!-1.75,'Roman Shades'!#REF!-1.25)</f>
        <v>#REF!</v>
      </c>
      <c r="N91" s="45" t="e">
        <f>ROUNDDOWN(ROUNDDOWN('Roman Shades'!#REF!,0)/10,0)</f>
        <v>#REF!</v>
      </c>
      <c r="O91" s="45" t="e">
        <f t="shared" si="3"/>
        <v>#REF!</v>
      </c>
      <c r="P91" s="44" t="e">
        <f>IF('Roman Shades'!#REF!="No",IF('Roman Shades'!#REF!="Inside",'Roman Shades'!#REF!+1.125,'Roman Shades'!#REF!+1.5),IF('Roman Shades'!#REF!="Inside",'Roman Shades'!#REF!+1,'Roman Shades'!#REF!+1.375))</f>
        <v>#REF!</v>
      </c>
      <c r="Q91" s="44" t="e">
        <f>IF('Roman Shades'!$L$8="Yes",IF('Roman Shades'!$L$7="Inside",'Roman Shades'!#REF!-0.375,'Roman Shades'!#REF!),"")</f>
        <v>#REF!</v>
      </c>
      <c r="R91" s="44">
        <f>('Roman Shades'!L211*2)-2</f>
        <v>-2</v>
      </c>
    </row>
    <row r="92" spans="1:18" ht="15.75">
      <c r="A92" s="42">
        <v>80</v>
      </c>
      <c r="B92" s="43" t="e">
        <f>'Roman Shades'!#REF!</f>
        <v>#REF!</v>
      </c>
      <c r="C92" s="43" t="e">
        <f>'Roman Shades'!#REF!</f>
        <v>#REF!</v>
      </c>
      <c r="D92" s="43" t="e">
        <f>'Roman Shades'!#REF!</f>
        <v>#REF!</v>
      </c>
      <c r="E92" s="43" t="e">
        <f>'Roman Shades'!#REF!</f>
        <v>#REF!</v>
      </c>
      <c r="F92" s="43"/>
      <c r="G92" s="43" t="e">
        <f>'Roman Shades'!#REF!</f>
        <v>#REF!</v>
      </c>
      <c r="H92" s="43" t="e">
        <f>'Roman Shades'!#REF!</f>
        <v>#REF!</v>
      </c>
      <c r="I92" s="43" t="e">
        <f>'Roman Shades'!#REF!</f>
        <v>#REF!</v>
      </c>
      <c r="J92" s="44" t="str">
        <f>_xlfn.IFS('Roman Shades'!$L$7="Inside","IM",'Roman Shades'!$L$7="Outside","OM")</f>
        <v>OM</v>
      </c>
      <c r="K92" s="43" t="e">
        <f>_xlfn.IFS(J92="OM",'Roman Shades'!#REF!,J92="IM",'Roman Shades'!#REF!-0.5)</f>
        <v>#REF!</v>
      </c>
      <c r="L92" s="44" t="e">
        <f t="shared" si="2"/>
        <v>#REF!</v>
      </c>
      <c r="M92" s="45" t="e">
        <f>IF(J92="IM",'Roman Shades'!#REF!-1.75,'Roman Shades'!#REF!-1.25)</f>
        <v>#REF!</v>
      </c>
      <c r="N92" s="45" t="e">
        <f>ROUNDDOWN(ROUNDDOWN('Roman Shades'!#REF!,0)/10,0)</f>
        <v>#REF!</v>
      </c>
      <c r="O92" s="45" t="e">
        <f t="shared" si="3"/>
        <v>#REF!</v>
      </c>
      <c r="P92" s="44" t="e">
        <f>IF('Roman Shades'!#REF!="No",IF('Roman Shades'!#REF!="Inside",'Roman Shades'!#REF!+1.125,'Roman Shades'!#REF!+1.5),IF('Roman Shades'!#REF!="Inside",'Roman Shades'!#REF!+1,'Roman Shades'!#REF!+1.375))</f>
        <v>#REF!</v>
      </c>
      <c r="Q92" s="44" t="e">
        <f>IF('Roman Shades'!$L$8="Yes",IF('Roman Shades'!$L$7="Inside",'Roman Shades'!#REF!-0.375,'Roman Shades'!#REF!),"")</f>
        <v>#REF!</v>
      </c>
      <c r="R92" s="44">
        <f>('Roman Shades'!L212*2)-2</f>
        <v>-2</v>
      </c>
    </row>
    <row r="93" spans="1:18" ht="15.75">
      <c r="A93" s="42">
        <v>81</v>
      </c>
      <c r="B93" s="43" t="e">
        <f>'Roman Shades'!#REF!</f>
        <v>#REF!</v>
      </c>
      <c r="C93" s="43" t="e">
        <f>'Roman Shades'!#REF!</f>
        <v>#REF!</v>
      </c>
      <c r="D93" s="43" t="e">
        <f>'Roman Shades'!#REF!</f>
        <v>#REF!</v>
      </c>
      <c r="E93" s="43" t="e">
        <f>'Roman Shades'!#REF!</f>
        <v>#REF!</v>
      </c>
      <c r="F93" s="43"/>
      <c r="G93" s="43" t="e">
        <f>'Roman Shades'!#REF!</f>
        <v>#REF!</v>
      </c>
      <c r="H93" s="43" t="e">
        <f>'Roman Shades'!#REF!</f>
        <v>#REF!</v>
      </c>
      <c r="I93" s="43" t="e">
        <f>'Roman Shades'!#REF!</f>
        <v>#REF!</v>
      </c>
      <c r="J93" s="44" t="str">
        <f>_xlfn.IFS('Roman Shades'!$L$7="Inside","IM",'Roman Shades'!$L$7="Outside","OM")</f>
        <v>OM</v>
      </c>
      <c r="K93" s="43" t="e">
        <f>_xlfn.IFS(J93="OM",'Roman Shades'!#REF!,J93="IM",'Roman Shades'!#REF!-0.5)</f>
        <v>#REF!</v>
      </c>
      <c r="L93" s="44" t="e">
        <f t="shared" si="2"/>
        <v>#REF!</v>
      </c>
      <c r="M93" s="45" t="e">
        <f>IF(J93="IM",'Roman Shades'!#REF!-1.75,'Roman Shades'!#REF!-1.25)</f>
        <v>#REF!</v>
      </c>
      <c r="N93" s="45" t="e">
        <f>ROUNDDOWN(ROUNDDOWN('Roman Shades'!#REF!,0)/10,0)</f>
        <v>#REF!</v>
      </c>
      <c r="O93" s="45" t="e">
        <f t="shared" si="3"/>
        <v>#REF!</v>
      </c>
      <c r="P93" s="44" t="e">
        <f>IF('Roman Shades'!#REF!="No",IF('Roman Shades'!#REF!="Inside",'Roman Shades'!#REF!+1.125,'Roman Shades'!#REF!+1.5),IF('Roman Shades'!#REF!="Inside",'Roman Shades'!#REF!+1,'Roman Shades'!#REF!+1.375))</f>
        <v>#REF!</v>
      </c>
      <c r="Q93" s="44" t="e">
        <f>IF('Roman Shades'!$L$8="Yes",IF('Roman Shades'!$L$7="Inside",'Roman Shades'!#REF!-0.375,'Roman Shades'!#REF!),"")</f>
        <v>#REF!</v>
      </c>
      <c r="R93" s="44">
        <f>('Roman Shades'!L213*2)-2</f>
        <v>-2</v>
      </c>
    </row>
    <row r="94" spans="1:18" ht="15.75">
      <c r="A94" s="42">
        <v>82</v>
      </c>
      <c r="B94" s="43" t="e">
        <f>'Roman Shades'!#REF!</f>
        <v>#REF!</v>
      </c>
      <c r="C94" s="43" t="e">
        <f>'Roman Shades'!#REF!</f>
        <v>#REF!</v>
      </c>
      <c r="D94" s="43" t="e">
        <f>'Roman Shades'!#REF!</f>
        <v>#REF!</v>
      </c>
      <c r="E94" s="43" t="e">
        <f>'Roman Shades'!#REF!</f>
        <v>#REF!</v>
      </c>
      <c r="F94" s="43"/>
      <c r="G94" s="43" t="e">
        <f>'Roman Shades'!#REF!</f>
        <v>#REF!</v>
      </c>
      <c r="H94" s="43" t="e">
        <f>'Roman Shades'!#REF!</f>
        <v>#REF!</v>
      </c>
      <c r="I94" s="43" t="e">
        <f>'Roman Shades'!#REF!</f>
        <v>#REF!</v>
      </c>
      <c r="J94" s="44" t="str">
        <f>_xlfn.IFS('Roman Shades'!$L$7="Inside","IM",'Roman Shades'!$L$7="Outside","OM")</f>
        <v>OM</v>
      </c>
      <c r="K94" s="43" t="e">
        <f>_xlfn.IFS(J94="OM",'Roman Shades'!#REF!,J94="IM",'Roman Shades'!#REF!-0.5)</f>
        <v>#REF!</v>
      </c>
      <c r="L94" s="44" t="e">
        <f t="shared" si="2"/>
        <v>#REF!</v>
      </c>
      <c r="M94" s="45" t="e">
        <f>IF(J94="IM",'Roman Shades'!#REF!-1.75,'Roman Shades'!#REF!-1.25)</f>
        <v>#REF!</v>
      </c>
      <c r="N94" s="45" t="e">
        <f>ROUNDDOWN(ROUNDDOWN('Roman Shades'!#REF!,0)/10,0)</f>
        <v>#REF!</v>
      </c>
      <c r="O94" s="45" t="e">
        <f t="shared" si="3"/>
        <v>#REF!</v>
      </c>
      <c r="P94" s="44" t="e">
        <f>IF('Roman Shades'!#REF!="No",IF('Roman Shades'!#REF!="Inside",'Roman Shades'!#REF!+1.125,'Roman Shades'!#REF!+1.5),IF('Roman Shades'!#REF!="Inside",'Roman Shades'!#REF!+1,'Roman Shades'!#REF!+1.375))</f>
        <v>#REF!</v>
      </c>
      <c r="Q94" s="44" t="e">
        <f>IF('Roman Shades'!$L$8="Yes",IF('Roman Shades'!$L$7="Inside",'Roman Shades'!#REF!-0.375,'Roman Shades'!#REF!),"")</f>
        <v>#REF!</v>
      </c>
      <c r="R94" s="44">
        <f>('Roman Shades'!L214*2)-2</f>
        <v>-2</v>
      </c>
    </row>
    <row r="95" spans="1:18" ht="15.75">
      <c r="A95" s="42">
        <v>83</v>
      </c>
      <c r="B95" s="43" t="e">
        <f>'Roman Shades'!#REF!</f>
        <v>#REF!</v>
      </c>
      <c r="C95" s="43" t="e">
        <f>'Roman Shades'!#REF!</f>
        <v>#REF!</v>
      </c>
      <c r="D95" s="43" t="e">
        <f>'Roman Shades'!#REF!</f>
        <v>#REF!</v>
      </c>
      <c r="E95" s="43" t="e">
        <f>'Roman Shades'!#REF!</f>
        <v>#REF!</v>
      </c>
      <c r="F95" s="43"/>
      <c r="G95" s="43" t="e">
        <f>'Roman Shades'!#REF!</f>
        <v>#REF!</v>
      </c>
      <c r="H95" s="43" t="e">
        <f>'Roman Shades'!#REF!</f>
        <v>#REF!</v>
      </c>
      <c r="I95" s="43" t="e">
        <f>'Roman Shades'!#REF!</f>
        <v>#REF!</v>
      </c>
      <c r="J95" s="44" t="str">
        <f>_xlfn.IFS('Roman Shades'!$L$7="Inside","IM",'Roman Shades'!$L$7="Outside","OM")</f>
        <v>OM</v>
      </c>
      <c r="K95" s="43" t="e">
        <f>_xlfn.IFS(J95="OM",'Roman Shades'!#REF!,J95="IM",'Roman Shades'!#REF!-0.5)</f>
        <v>#REF!</v>
      </c>
      <c r="L95" s="44" t="e">
        <f t="shared" si="2"/>
        <v>#REF!</v>
      </c>
      <c r="M95" s="45" t="e">
        <f>IF(J95="IM",'Roman Shades'!#REF!-1.75,'Roman Shades'!#REF!-1.25)</f>
        <v>#REF!</v>
      </c>
      <c r="N95" s="45" t="e">
        <f>ROUNDDOWN(ROUNDDOWN('Roman Shades'!#REF!,0)/10,0)</f>
        <v>#REF!</v>
      </c>
      <c r="O95" s="45" t="e">
        <f t="shared" si="3"/>
        <v>#REF!</v>
      </c>
      <c r="P95" s="44" t="e">
        <f>IF('Roman Shades'!#REF!="No",IF('Roman Shades'!#REF!="Inside",'Roman Shades'!#REF!+1.125,'Roman Shades'!#REF!+1.5),IF('Roman Shades'!#REF!="Inside",'Roman Shades'!#REF!+1,'Roman Shades'!#REF!+1.375))</f>
        <v>#REF!</v>
      </c>
      <c r="Q95" s="44" t="e">
        <f>IF('Roman Shades'!$L$8="Yes",IF('Roman Shades'!$L$7="Inside",'Roman Shades'!#REF!-0.375,'Roman Shades'!#REF!),"")</f>
        <v>#REF!</v>
      </c>
      <c r="R95" s="44">
        <f>('Roman Shades'!L215*2)-2</f>
        <v>-2</v>
      </c>
    </row>
    <row r="96" spans="1:18" ht="15.75">
      <c r="A96" s="42">
        <v>84</v>
      </c>
      <c r="B96" s="43" t="e">
        <f>'Roman Shades'!#REF!</f>
        <v>#REF!</v>
      </c>
      <c r="C96" s="43" t="e">
        <f>'Roman Shades'!#REF!</f>
        <v>#REF!</v>
      </c>
      <c r="D96" s="43" t="e">
        <f>'Roman Shades'!#REF!</f>
        <v>#REF!</v>
      </c>
      <c r="E96" s="43" t="e">
        <f>'Roman Shades'!#REF!</f>
        <v>#REF!</v>
      </c>
      <c r="F96" s="43"/>
      <c r="G96" s="43" t="e">
        <f>'Roman Shades'!#REF!</f>
        <v>#REF!</v>
      </c>
      <c r="H96" s="43" t="e">
        <f>'Roman Shades'!#REF!</f>
        <v>#REF!</v>
      </c>
      <c r="I96" s="43" t="e">
        <f>'Roman Shades'!#REF!</f>
        <v>#REF!</v>
      </c>
      <c r="J96" s="44" t="str">
        <f>_xlfn.IFS('Roman Shades'!$L$7="Inside","IM",'Roman Shades'!$L$7="Outside","OM")</f>
        <v>OM</v>
      </c>
      <c r="K96" s="43" t="e">
        <f>_xlfn.IFS(J96="OM",'Roman Shades'!#REF!,J96="IM",'Roman Shades'!#REF!-0.5)</f>
        <v>#REF!</v>
      </c>
      <c r="L96" s="44" t="e">
        <f t="shared" si="2"/>
        <v>#REF!</v>
      </c>
      <c r="M96" s="45" t="e">
        <f>IF(J96="IM",'Roman Shades'!#REF!-1.75,'Roman Shades'!#REF!-1.25)</f>
        <v>#REF!</v>
      </c>
      <c r="N96" s="45" t="e">
        <f>ROUNDDOWN(ROUNDDOWN('Roman Shades'!#REF!,0)/10,0)</f>
        <v>#REF!</v>
      </c>
      <c r="O96" s="45" t="e">
        <f t="shared" si="3"/>
        <v>#REF!</v>
      </c>
      <c r="P96" s="44" t="e">
        <f>IF('Roman Shades'!#REF!="No",IF('Roman Shades'!#REF!="Inside",'Roman Shades'!#REF!+1.125,'Roman Shades'!#REF!+1.5),IF('Roman Shades'!#REF!="Inside",'Roman Shades'!#REF!+1,'Roman Shades'!#REF!+1.375))</f>
        <v>#REF!</v>
      </c>
      <c r="Q96" s="44" t="e">
        <f>IF('Roman Shades'!$L$8="Yes",IF('Roman Shades'!$L$7="Inside",'Roman Shades'!#REF!-0.375,'Roman Shades'!#REF!),"")</f>
        <v>#REF!</v>
      </c>
      <c r="R96" s="44">
        <f>('Roman Shades'!L216*2)-2</f>
        <v>-2</v>
      </c>
    </row>
    <row r="97" spans="1:18" ht="15.75">
      <c r="A97" s="42">
        <v>85</v>
      </c>
      <c r="B97" s="43" t="e">
        <f>'Roman Shades'!#REF!</f>
        <v>#REF!</v>
      </c>
      <c r="C97" s="43" t="e">
        <f>'Roman Shades'!#REF!</f>
        <v>#REF!</v>
      </c>
      <c r="D97" s="43" t="e">
        <f>'Roman Shades'!#REF!</f>
        <v>#REF!</v>
      </c>
      <c r="E97" s="43" t="e">
        <f>'Roman Shades'!#REF!</f>
        <v>#REF!</v>
      </c>
      <c r="F97" s="43"/>
      <c r="G97" s="43" t="e">
        <f>'Roman Shades'!#REF!</f>
        <v>#REF!</v>
      </c>
      <c r="H97" s="43" t="e">
        <f>'Roman Shades'!#REF!</f>
        <v>#REF!</v>
      </c>
      <c r="I97" s="43" t="e">
        <f>'Roman Shades'!#REF!</f>
        <v>#REF!</v>
      </c>
      <c r="J97" s="44" t="str">
        <f>_xlfn.IFS('Roman Shades'!$L$7="Inside","IM",'Roman Shades'!$L$7="Outside","OM")</f>
        <v>OM</v>
      </c>
      <c r="K97" s="43" t="e">
        <f>_xlfn.IFS(J97="OM",'Roman Shades'!#REF!,J97="IM",'Roman Shades'!#REF!-0.5)</f>
        <v>#REF!</v>
      </c>
      <c r="L97" s="44" t="e">
        <f t="shared" si="2"/>
        <v>#REF!</v>
      </c>
      <c r="M97" s="45" t="e">
        <f>IF(J97="IM",'Roman Shades'!#REF!-1.75,'Roman Shades'!#REF!-1.25)</f>
        <v>#REF!</v>
      </c>
      <c r="N97" s="45" t="e">
        <f>ROUNDDOWN(ROUNDDOWN('Roman Shades'!#REF!,0)/10,0)</f>
        <v>#REF!</v>
      </c>
      <c r="O97" s="45" t="e">
        <f t="shared" si="3"/>
        <v>#REF!</v>
      </c>
      <c r="P97" s="44" t="e">
        <f>IF('Roman Shades'!#REF!="No",IF('Roman Shades'!#REF!="Inside",'Roman Shades'!#REF!+1.125,'Roman Shades'!#REF!+1.5),IF('Roman Shades'!#REF!="Inside",'Roman Shades'!#REF!+1,'Roman Shades'!#REF!+1.375))</f>
        <v>#REF!</v>
      </c>
      <c r="Q97" s="44" t="e">
        <f>IF('Roman Shades'!$L$8="Yes",IF('Roman Shades'!$L$7="Inside",'Roman Shades'!#REF!-0.375,'Roman Shades'!#REF!),"")</f>
        <v>#REF!</v>
      </c>
      <c r="R97" s="44">
        <f>('Roman Shades'!L217*2)-2</f>
        <v>-2</v>
      </c>
    </row>
    <row r="98" spans="1:18" ht="15.75">
      <c r="A98" s="42">
        <v>86</v>
      </c>
      <c r="B98" s="43" t="e">
        <f>'Roman Shades'!#REF!</f>
        <v>#REF!</v>
      </c>
      <c r="C98" s="43" t="e">
        <f>'Roman Shades'!#REF!</f>
        <v>#REF!</v>
      </c>
      <c r="D98" s="43" t="e">
        <f>'Roman Shades'!#REF!</f>
        <v>#REF!</v>
      </c>
      <c r="E98" s="43" t="e">
        <f>'Roman Shades'!#REF!</f>
        <v>#REF!</v>
      </c>
      <c r="F98" s="43"/>
      <c r="G98" s="43" t="e">
        <f>'Roman Shades'!#REF!</f>
        <v>#REF!</v>
      </c>
      <c r="H98" s="43" t="e">
        <f>'Roman Shades'!#REF!</f>
        <v>#REF!</v>
      </c>
      <c r="I98" s="43" t="e">
        <f>'Roman Shades'!#REF!</f>
        <v>#REF!</v>
      </c>
      <c r="J98" s="44" t="str">
        <f>_xlfn.IFS('Roman Shades'!$L$7="Inside","IM",'Roman Shades'!$L$7="Outside","OM")</f>
        <v>OM</v>
      </c>
      <c r="K98" s="43" t="e">
        <f>_xlfn.IFS(J98="OM",'Roman Shades'!#REF!,J98="IM",'Roman Shades'!#REF!-0.5)</f>
        <v>#REF!</v>
      </c>
      <c r="L98" s="44" t="e">
        <f t="shared" si="2"/>
        <v>#REF!</v>
      </c>
      <c r="M98" s="45" t="e">
        <f>IF(J98="IM",'Roman Shades'!#REF!-1.75,'Roman Shades'!#REF!-1.25)</f>
        <v>#REF!</v>
      </c>
      <c r="N98" s="45" t="e">
        <f>ROUNDDOWN(ROUNDDOWN('Roman Shades'!#REF!,0)/10,0)</f>
        <v>#REF!</v>
      </c>
      <c r="O98" s="45" t="e">
        <f t="shared" si="3"/>
        <v>#REF!</v>
      </c>
      <c r="P98" s="44" t="e">
        <f>IF('Roman Shades'!#REF!="No",IF('Roman Shades'!#REF!="Inside",'Roman Shades'!#REF!+1.125,'Roman Shades'!#REF!+1.5),IF('Roman Shades'!#REF!="Inside",'Roman Shades'!#REF!+1,'Roman Shades'!#REF!+1.375))</f>
        <v>#REF!</v>
      </c>
      <c r="Q98" s="44" t="e">
        <f>IF('Roman Shades'!$L$8="Yes",IF('Roman Shades'!$L$7="Inside",'Roman Shades'!#REF!-0.375,'Roman Shades'!#REF!),"")</f>
        <v>#REF!</v>
      </c>
      <c r="R98" s="44">
        <f>('Roman Shades'!L218*2)-2</f>
        <v>-2</v>
      </c>
    </row>
    <row r="99" spans="1:18" ht="15.75">
      <c r="A99" s="42"/>
      <c r="B99" s="43"/>
      <c r="C99" s="43"/>
      <c r="D99" s="43"/>
      <c r="E99" s="43"/>
      <c r="F99" s="43"/>
      <c r="G99" s="43"/>
      <c r="H99" s="43"/>
      <c r="I99" s="43"/>
      <c r="J99" s="44"/>
      <c r="K99" s="43"/>
      <c r="L99" s="44"/>
      <c r="M99" s="45"/>
      <c r="N99" s="45"/>
      <c r="O99" s="45"/>
      <c r="P99" s="44"/>
      <c r="Q99" s="44"/>
      <c r="R99" s="44"/>
    </row>
    <row r="100" spans="1:18">
      <c r="A100" s="18"/>
      <c r="B100" s="36"/>
      <c r="C100" s="36"/>
      <c r="D100" s="36"/>
      <c r="E100" s="36"/>
      <c r="F100" s="36"/>
      <c r="G100" s="36"/>
      <c r="H100" s="36"/>
      <c r="I100" s="36"/>
      <c r="J100" s="10"/>
      <c r="K100" s="36"/>
      <c r="L100" s="37"/>
      <c r="M100" s="19"/>
      <c r="N100" s="19"/>
      <c r="O100" s="19"/>
      <c r="P100" s="10"/>
      <c r="Q100" s="10"/>
      <c r="R100" s="10"/>
    </row>
    <row r="101" spans="1:18">
      <c r="A101" s="18"/>
      <c r="B101" s="24" t="s">
        <v>85</v>
      </c>
      <c r="C101" s="10"/>
      <c r="D101" s="10"/>
      <c r="E101" s="10"/>
      <c r="F101" s="10"/>
      <c r="G101" s="24" t="e">
        <f>SUM(G13:G100)</f>
        <v>#REF!</v>
      </c>
      <c r="H101" s="24"/>
      <c r="I101" s="24"/>
      <c r="J101" s="18"/>
      <c r="K101" s="24"/>
      <c r="L101" s="10"/>
      <c r="M101" s="10"/>
      <c r="N101" s="10"/>
      <c r="O101" s="10"/>
      <c r="P101" s="24"/>
      <c r="Q101" s="24"/>
      <c r="R101" s="2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F1F59B-4B9C-41DA-BC73-6C432937D48F}"/>
</file>

<file path=customXml/itemProps2.xml><?xml version="1.0" encoding="utf-8"?>
<ds:datastoreItem xmlns:ds="http://schemas.openxmlformats.org/officeDocument/2006/customXml" ds:itemID="{082A4E4C-B938-47E6-A2D4-A07EA61E9312}"/>
</file>

<file path=customXml/itemProps3.xml><?xml version="1.0" encoding="utf-8"?>
<ds:datastoreItem xmlns:ds="http://schemas.openxmlformats.org/officeDocument/2006/customXml" ds:itemID="{763A7A30-4857-4C31-9B3F-7E488B4BED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Walt Petersen</dc:creator>
  <cp:keywords/>
  <dc:description/>
  <cp:lastModifiedBy>X</cp:lastModifiedBy>
  <cp:revision/>
  <dcterms:created xsi:type="dcterms:W3CDTF">2000-06-08T11:05:56Z</dcterms:created>
  <dcterms:modified xsi:type="dcterms:W3CDTF">2026-01-19T12:47:35Z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BUILTIN\Administrators</vt:lpwstr>
  </property>
  <property fmtid="{D5CDD505-2E9C-101B-9397-08002B2CF9AE}" pid="3" name="Order">
    <vt:lpwstr>3815200.00000000</vt:lpwstr>
  </property>
  <property fmtid="{D5CDD505-2E9C-101B-9397-08002B2CF9AE}" pid="4" name="display_urn:schemas-microsoft-com:office:office#Author">
    <vt:lpwstr>BUILTIN\Administrators</vt:lpwstr>
  </property>
  <property fmtid="{D5CDD505-2E9C-101B-9397-08002B2CF9AE}" pid="5" name="TaxCatchAll">
    <vt:lpwstr/>
  </property>
  <property fmtid="{D5CDD505-2E9C-101B-9397-08002B2CF9AE}" pid="6" name="lcf76f155ced4ddcb4097134ff3c332f">
    <vt:lpwstr/>
  </property>
  <property fmtid="{D5CDD505-2E9C-101B-9397-08002B2CF9AE}" pid="7" name="Sign-off status">
    <vt:lpwstr/>
  </property>
</Properties>
</file>