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erryGaw\Desktop\"/>
    </mc:Choice>
  </mc:AlternateContent>
  <xr:revisionPtr revIDLastSave="0" documentId="13_ncr:1_{5D10E05C-A2A5-4212-9259-E8DA1CDD582C}" xr6:coauthVersionLast="47" xr6:coauthVersionMax="47" xr10:uidLastSave="{00000000-0000-0000-0000-000000000000}"/>
  <bookViews>
    <workbookView xWindow="-120" yWindow="-120" windowWidth="29040" windowHeight="15720" xr2:uid="{AA3E0CD4-188F-41F6-8F66-C625262391C2}"/>
  </bookViews>
  <sheets>
    <sheet name="v5.05.23" sheetId="1" r:id="rId1"/>
  </sheets>
  <definedNames>
    <definedName name="_xlnm.Print_Area" localSheetId="0">'v5.05.23'!$A$1:$N$62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  <c r="I51" i="1"/>
  <c r="I52" i="1"/>
  <c r="I28" i="1"/>
  <c r="I27" i="1"/>
  <c r="I44" i="1"/>
  <c r="F44" i="1"/>
  <c r="B44" i="1"/>
  <c r="M56" i="1"/>
  <c r="I55" i="1"/>
  <c r="I54" i="1"/>
  <c r="I53" i="1"/>
  <c r="I50" i="1"/>
  <c r="I49" i="1"/>
  <c r="I47" i="1"/>
  <c r="I46" i="1"/>
  <c r="I41" i="1"/>
  <c r="I39" i="1"/>
  <c r="I38" i="1"/>
  <c r="I37" i="1"/>
  <c r="I36" i="1"/>
  <c r="I35" i="1"/>
  <c r="I34" i="1"/>
  <c r="I31" i="1"/>
  <c r="I30" i="1"/>
  <c r="I29" i="1"/>
  <c r="I26" i="1"/>
  <c r="M62" i="1" s="1"/>
  <c r="I25" i="1"/>
  <c r="I24" i="1"/>
  <c r="I23" i="1"/>
  <c r="I22" i="1"/>
  <c r="I21" i="1"/>
  <c r="I20" i="1"/>
  <c r="I19" i="1"/>
  <c r="I18" i="1"/>
  <c r="I17" i="1"/>
  <c r="I16" i="1"/>
  <c r="I15" i="1"/>
  <c r="I14" i="1"/>
  <c r="M61" i="1"/>
  <c r="F42" i="1"/>
  <c r="C56" i="1"/>
  <c r="C42" i="1"/>
  <c r="B10" i="1"/>
  <c r="D55" i="1" s="1"/>
  <c r="D52" i="1" l="1"/>
  <c r="D51" i="1"/>
  <c r="M55" i="1"/>
  <c r="G27" i="1"/>
  <c r="J27" i="1"/>
  <c r="G28" i="1"/>
  <c r="J28" i="1"/>
  <c r="D28" i="1"/>
  <c r="D40" i="1"/>
  <c r="G26" i="1"/>
  <c r="J14" i="1"/>
  <c r="G55" i="1"/>
  <c r="D27" i="1"/>
  <c r="D19" i="1"/>
  <c r="J32" i="1"/>
  <c r="J16" i="1"/>
  <c r="J20" i="1"/>
  <c r="J24" i="1"/>
  <c r="J30" i="1"/>
  <c r="J34" i="1"/>
  <c r="J46" i="1"/>
  <c r="J53" i="1"/>
  <c r="G20" i="1"/>
  <c r="D34" i="1"/>
  <c r="G46" i="1"/>
  <c r="J17" i="1"/>
  <c r="D25" i="1"/>
  <c r="G38" i="1"/>
  <c r="D49" i="1"/>
  <c r="J29" i="1"/>
  <c r="D16" i="1"/>
  <c r="D22" i="1"/>
  <c r="J35" i="1"/>
  <c r="G41" i="1"/>
  <c r="G50" i="1"/>
  <c r="G23" i="1"/>
  <c r="G31" i="1"/>
  <c r="D37" i="1"/>
  <c r="J38" i="1"/>
  <c r="D15" i="1"/>
  <c r="G16" i="1"/>
  <c r="D18" i="1"/>
  <c r="G19" i="1"/>
  <c r="D21" i="1"/>
  <c r="G22" i="1"/>
  <c r="J23" i="1"/>
  <c r="G25" i="1"/>
  <c r="J26" i="1"/>
  <c r="D30" i="1"/>
  <c r="J31" i="1"/>
  <c r="D33" i="1"/>
  <c r="G34" i="1"/>
  <c r="D36" i="1"/>
  <c r="G37" i="1"/>
  <c r="D39" i="1"/>
  <c r="G40" i="1"/>
  <c r="J41" i="1"/>
  <c r="G49" i="1"/>
  <c r="J50" i="1"/>
  <c r="D54" i="1"/>
  <c r="J55" i="1"/>
  <c r="J47" i="1"/>
  <c r="J54" i="1"/>
  <c r="D14" i="1"/>
  <c r="G15" i="1"/>
  <c r="D17" i="1"/>
  <c r="G18" i="1"/>
  <c r="J19" i="1"/>
  <c r="G21" i="1"/>
  <c r="J22" i="1"/>
  <c r="D24" i="1"/>
  <c r="J25" i="1"/>
  <c r="D29" i="1"/>
  <c r="G30" i="1"/>
  <c r="D32" i="1"/>
  <c r="G33" i="1"/>
  <c r="D35" i="1"/>
  <c r="G36" i="1"/>
  <c r="J37" i="1"/>
  <c r="G39" i="1"/>
  <c r="J40" i="1"/>
  <c r="D47" i="1"/>
  <c r="J49" i="1"/>
  <c r="D53" i="1"/>
  <c r="G54" i="1"/>
  <c r="G14" i="1"/>
  <c r="J15" i="1"/>
  <c r="G17" i="1"/>
  <c r="J18" i="1"/>
  <c r="D20" i="1"/>
  <c r="J21" i="1"/>
  <c r="D23" i="1"/>
  <c r="G24" i="1"/>
  <c r="D26" i="1"/>
  <c r="G29" i="1"/>
  <c r="D31" i="1"/>
  <c r="G32" i="1"/>
  <c r="J33" i="1"/>
  <c r="G35" i="1"/>
  <c r="J36" i="1"/>
  <c r="D38" i="1"/>
  <c r="J39" i="1"/>
  <c r="D41" i="1"/>
  <c r="D46" i="1"/>
  <c r="G47" i="1"/>
  <c r="D50" i="1"/>
  <c r="G53" i="1"/>
  <c r="I42" i="1"/>
  <c r="C58" i="1"/>
  <c r="C60" i="1" s="1"/>
  <c r="D60" i="1" s="1"/>
  <c r="D58" i="1" l="1"/>
  <c r="J42" i="1"/>
  <c r="D56" i="1"/>
  <c r="G42" i="1"/>
  <c r="D42" i="1"/>
  <c r="G56" i="1" l="1"/>
  <c r="F56" i="1"/>
  <c r="F58" i="1" s="1"/>
  <c r="F60" i="1" l="1"/>
  <c r="G60" i="1" s="1"/>
  <c r="G58" i="1"/>
  <c r="J56" i="1"/>
  <c r="I56" i="1"/>
  <c r="I58" i="1" l="1"/>
  <c r="J58" i="1" s="1"/>
  <c r="I60" i="1" l="1"/>
  <c r="J60" i="1" s="1"/>
  <c r="N58" i="1" l="1"/>
  <c r="N57" i="1"/>
</calcChain>
</file>

<file path=xl/sharedStrings.xml><?xml version="1.0" encoding="utf-8"?>
<sst xmlns="http://schemas.openxmlformats.org/spreadsheetml/2006/main" count="114" uniqueCount="105">
  <si>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</si>
  <si>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</si>
  <si>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</si>
  <si>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</si>
  <si>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</si>
  <si>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</si>
  <si>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</si>
  <si>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Freight</t>
  </si>
  <si>
    <t>FABRICATION</t>
  </si>
  <si>
    <t>NOTES</t>
  </si>
  <si>
    <t>01-010  L  S</t>
  </si>
  <si>
    <t>01-020  L  S</t>
  </si>
  <si>
    <t>01-030  L  S</t>
  </si>
  <si>
    <t>01-040  L  S</t>
  </si>
  <si>
    <t>01-070  L  S</t>
  </si>
  <si>
    <t>03-010  L  S</t>
  </si>
  <si>
    <t>01-080  L  S</t>
  </si>
  <si>
    <t>Labor - RWP Roller Shades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</si>
  <si>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</si>
  <si>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</si>
  <si>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</si>
  <si>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</si>
  <si>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</si>
  <si>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</si>
  <si>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</si>
  <si>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</si>
  <si>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Roller Shades (BUY-IN SHADES)</t>
  </si>
  <si>
    <t>Material - Roller Shades (RWP FAB)</t>
  </si>
  <si>
    <t>05-035  M</t>
  </si>
  <si>
    <t>Material - Blinds (BUY-IN)</t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</si>
  <si>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</si>
  <si>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</si>
  <si>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</si>
  <si>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</si>
  <si>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</si>
  <si>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</si>
  <si>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</si>
  <si>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</si>
  <si>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</si>
  <si>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10-080 L  S</t>
  </si>
  <si>
    <t>Material - Soft Goods Fabric (CULP)</t>
  </si>
  <si>
    <t>10-040 M</t>
  </si>
  <si>
    <t>Material - Soft Goods Fabric (BUY-IN)</t>
  </si>
  <si>
    <t>Material - Soft Goods Lining (ALL)</t>
  </si>
  <si>
    <t>10-060 M</t>
  </si>
  <si>
    <t>Material - Soft Goods Bed Bases</t>
  </si>
  <si>
    <t>10-080 M</t>
  </si>
  <si>
    <t>SERVICES</t>
  </si>
  <si>
    <t>09-010  S</t>
  </si>
  <si>
    <t>09-010  L</t>
  </si>
  <si>
    <t>09-055  S</t>
  </si>
  <si>
    <t>09-055  L</t>
  </si>
  <si>
    <t>09-070  F</t>
  </si>
  <si>
    <t>09-080  F</t>
  </si>
  <si>
    <t>Storage (INCL IN SALES EST)</t>
  </si>
  <si>
    <t>09-055  R</t>
  </si>
  <si>
    <t>TOTAL COGS</t>
  </si>
  <si>
    <t>NET PROFIT</t>
  </si>
  <si>
    <t>Buy-In Fabric:</t>
  </si>
  <si>
    <t>Lining Fabric:</t>
  </si>
  <si>
    <t>ORIGINAL BUDGET</t>
  </si>
  <si>
    <t>REVISIONS</t>
  </si>
  <si>
    <t>CURRENT BUDGET</t>
  </si>
  <si>
    <t>Revenue - InstaII</t>
  </si>
  <si>
    <t>Freight - BiIIabIe</t>
  </si>
  <si>
    <t>CommissionabIe SaIes</t>
  </si>
  <si>
    <t>SaIes Rep(s)</t>
  </si>
  <si>
    <t>TotaI</t>
  </si>
  <si>
    <t>Non-CuIp Buy-In Fabric Reduced From CommissionabIe SaIes</t>
  </si>
  <si>
    <t>05-035  L</t>
  </si>
  <si>
    <t>Material - Roman Shades (RWP FAB)</t>
  </si>
  <si>
    <t>01-080  M</t>
  </si>
  <si>
    <t>Material - Roman Shades (BUY-IN SHADES)</t>
  </si>
  <si>
    <t>Measure - RWP Labor Hours</t>
  </si>
  <si>
    <t>Measure - RWP Travel Expenses</t>
  </si>
  <si>
    <t>09-010  T</t>
  </si>
  <si>
    <t>Installation - RWP Labor Hours</t>
  </si>
  <si>
    <t>Installation - RWP Travel</t>
  </si>
  <si>
    <t>09-055  T</t>
  </si>
  <si>
    <t>Installation - RWP Misc Supplies</t>
  </si>
  <si>
    <t>09-055  M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</si>
  <si>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</si>
  <si>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</si>
  <si>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</si>
  <si>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r>
      <t xml:space="preserve">10-040 </t>
    </r>
    <r>
      <rPr>
        <b/>
        <sz val="10"/>
        <color theme="1"/>
        <rFont val="Arial"/>
        <family val="2"/>
      </rPr>
      <t>BI</t>
    </r>
  </si>
  <si>
    <r>
      <t xml:space="preserve">04-020  </t>
    </r>
    <r>
      <rPr>
        <b/>
        <sz val="10"/>
        <color theme="1"/>
        <rFont val="Arial"/>
        <family val="2"/>
      </rPr>
      <t>BI</t>
    </r>
  </si>
  <si>
    <r>
      <t xml:space="preserve">01-080  </t>
    </r>
    <r>
      <rPr>
        <b/>
        <sz val="10"/>
        <color theme="1"/>
        <rFont val="Arial"/>
        <family val="2"/>
      </rPr>
      <t>BI</t>
    </r>
  </si>
  <si>
    <r>
      <t xml:space="preserve">05-030  </t>
    </r>
    <r>
      <rPr>
        <b/>
        <sz val="10"/>
        <color theme="1"/>
        <rFont val="Arial"/>
        <family val="2"/>
      </rPr>
      <t>BI</t>
    </r>
  </si>
  <si>
    <t>Labor - Ripplefold Drapery  ***</t>
  </si>
  <si>
    <t>Labor - Ripplefold Sheer ***</t>
  </si>
  <si>
    <t>Labor - Pinch Pleat Drapery ***</t>
  </si>
  <si>
    <t>Labor - Pinch Pleat Sheer ***</t>
  </si>
  <si>
    <t>Labor - Cubicle Curtain Labor ***</t>
  </si>
  <si>
    <t>Labor - Valances ***</t>
  </si>
  <si>
    <t>Labor - Cornices ***</t>
  </si>
  <si>
    <t>Labor - Roman Shades ***</t>
  </si>
  <si>
    <t>*** Notate if RWP Labor or SubContracted</t>
  </si>
  <si>
    <t>Labor - Soft Goods - Bed Bases ***</t>
  </si>
  <si>
    <t>10-070  S</t>
  </si>
  <si>
    <t>03-020  L  S</t>
  </si>
  <si>
    <t>***</t>
  </si>
  <si>
    <t xml:space="preserve">WYNDHAM SMOKY MOUNTAINS -- Bldg 27-29 – WSS08-PO14647 </t>
  </si>
  <si>
    <t xml:space="preserve"> 25-574 </t>
  </si>
  <si>
    <t>Harris</t>
  </si>
  <si>
    <t>392.25 yds Caromar at $1.84/yd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</si>
</sst>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horizontal="left" vertical="center" indent="1"/>
    </xf>
    <xf numFmtId="43" fontId="4" fillId="0" borderId="2" xfId="0" applyNumberFormat="1" applyFont="1" applyBorder="1" applyAlignment="1">
      <alignment horizontal="left" vertical="center" indent="1"/>
    </xf>
    <xf numFmtId="44" fontId="4" fillId="6" borderId="2" xfId="2" applyFont="1" applyFill="1" applyBorder="1" applyAlignment="1" applyProtection="1">
      <alignment vertical="center"/>
      <protection locked="0"/>
    </xf>
    <xf numFmtId="164" fontId="4" fillId="0" borderId="2" xfId="3" applyNumberFormat="1" applyFont="1" applyBorder="1" applyAlignment="1" applyProtection="1">
      <alignment horizontal="center" vertical="center"/>
    </xf>
    <xf numFmtId="0" fontId="4" fillId="0" borderId="2" xfId="0" applyFont="1" applyBorder="1" applyAlignment="1">
      <alignment vertical="center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164" fontId="4" fillId="0" borderId="0" xfId="3" applyNumberFormat="1" applyFont="1" applyFill="1" applyAlignment="1" applyProtection="1">
      <alignment horizontal="center" vertical="center"/>
    </xf>
    <xf numFmtId="164" fontId="4" fillId="0" borderId="0" xfId="3" applyNumberFormat="1" applyFont="1" applyFill="1" applyBorder="1" applyAlignment="1" applyProtection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69"/>
  <sheetViews>
    <sheetView tabSelected="1" view="pageBreakPreview" zoomScale="85" zoomScaleNormal="100" zoomScaleSheetLayoutView="85" workbookViewId="0">
      <selection activeCell="J8" sqref="J8"/>
    </sheetView>
  </sheetViews>
  <sheetFormatPr defaultRowHeight="15" x14ac:dyDescent="0.25"/>
  <cols>
    <col min="1" max="1" width="39.28515625" bestFit="1" customWidth="1"/>
    <col min="2" max="2" width="15.5703125" bestFit="1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8.85546875" customWidth="1"/>
    <col min="15" max="29" width="9.140625" style="1"/>
  </cols>
  <sheetData>
    <row r="1" spans="1:29" ht="29.25" customHeight="1" x14ac:dyDescent="0.25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pans="1:29" s="95" customFormat="1" ht="29.25" customHeight="1" x14ac:dyDescent="0.25">
      <c r="A2" s="94" t="s">
        <v>0</v>
      </c>
      <c r="B2" s="111" t="s">
        <v>101</v>
      </c>
      <c r="C2" s="111"/>
      <c r="D2" s="111"/>
      <c r="E2" s="111"/>
      <c r="F2" s="111"/>
      <c r="J2" s="97"/>
      <c r="K2" s="96"/>
      <c r="L2" s="96" t="s">
        <v>1</v>
      </c>
      <c r="M2" s="116"/>
      <c r="N2" s="11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</row>
    <row r="3" spans="1:29" s="95" customFormat="1" ht="29.25" customHeight="1" x14ac:dyDescent="0.25">
      <c r="A3" s="98" t="s">
        <v>2</v>
      </c>
      <c r="B3" s="112">
        <v>45915</v>
      </c>
      <c r="C3" s="111"/>
      <c r="D3" s="111"/>
      <c r="E3" s="111"/>
      <c r="F3" s="111"/>
      <c r="J3" s="97"/>
      <c r="K3" s="96"/>
      <c r="L3" s="96" t="s">
        <v>3</v>
      </c>
      <c r="M3" s="116"/>
      <c r="N3" s="11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</row>
    <row r="4" spans="1:29" s="95" customFormat="1" ht="29.25" customHeight="1" x14ac:dyDescent="0.25">
      <c r="A4" s="94" t="s">
        <v>4</v>
      </c>
      <c r="B4" s="111" t="s">
        <v>102</v>
      </c>
      <c r="C4" s="111"/>
      <c r="D4" s="111"/>
      <c r="E4" s="111"/>
      <c r="F4" s="111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</row>
    <row r="5" spans="1:29" s="95" customFormat="1" ht="29.25" customHeight="1" x14ac:dyDescent="0.25"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</row>
    <row r="6" spans="1:29" s="95" customFormat="1" ht="29.25" customHeight="1" x14ac:dyDescent="0.25">
      <c r="A6" s="96" t="s">
        <v>5</v>
      </c>
      <c r="B6" s="99">
        <v>6774</v>
      </c>
      <c r="C6" s="100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</row>
    <row r="7" spans="1:29" s="95" customFormat="1" ht="29.25" customHeight="1" x14ac:dyDescent="0.25">
      <c r="A7" s="96" t="s">
        <v>6</v>
      </c>
      <c r="B7" s="99">
        <v>0</v>
      </c>
      <c r="C7" s="101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</row>
    <row r="8" spans="1:29" s="95" customFormat="1" ht="29.25" customHeight="1" x14ac:dyDescent="0.25">
      <c r="A8" s="96" t="s">
        <v>63</v>
      </c>
      <c r="B8" s="99">
        <v>0</v>
      </c>
      <c r="C8" s="101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</row>
    <row r="9" spans="1:29" s="95" customFormat="1" ht="29.25" customHeight="1" x14ac:dyDescent="0.25">
      <c r="A9" s="96" t="s">
        <v>7</v>
      </c>
      <c r="B9" s="99">
        <v>0</v>
      </c>
      <c r="C9" s="101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</row>
    <row r="10" spans="1:29" s="95" customFormat="1" ht="18.75" customHeight="1" thickBot="1" x14ac:dyDescent="0.3">
      <c r="B10" s="102">
        <f>SUM(B6:B9)</f>
        <v>6774</v>
      </c>
      <c r="C10" s="101"/>
      <c r="L10" s="103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</row>
    <row r="11" spans="1:29" ht="21" customHeight="1" x14ac:dyDescent="0.25">
      <c r="A11" s="115" t="s">
        <v>96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</row>
    <row r="12" spans="1:29" s="105" customFormat="1" ht="21.75" customHeight="1" x14ac:dyDescent="0.25">
      <c r="A12" s="104" t="s">
        <v>8</v>
      </c>
      <c r="B12" s="113" t="s">
        <v>60</v>
      </c>
      <c r="C12" s="113"/>
      <c r="D12" s="113"/>
      <c r="F12" s="114" t="s">
        <v>61</v>
      </c>
      <c r="G12" s="114"/>
      <c r="I12" s="114" t="s">
        <v>62</v>
      </c>
      <c r="J12" s="114"/>
      <c r="L12" s="114" t="s">
        <v>9</v>
      </c>
      <c r="M12" s="114"/>
      <c r="N12" s="114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</row>
    <row r="13" spans="1:29" ht="4.5" customHeight="1" x14ac:dyDescent="0.25">
      <c r="A13" s="109"/>
      <c r="B13" s="109"/>
      <c r="C13" s="109"/>
      <c r="D13" s="109"/>
      <c r="F13" s="110"/>
      <c r="G13" s="110"/>
      <c r="I13" s="110"/>
      <c r="J13" s="110"/>
      <c r="L13" s="109"/>
      <c r="M13" s="109"/>
      <c r="N13" s="109"/>
    </row>
    <row r="14" spans="1:29" s="8" customFormat="1" ht="15.75" customHeight="1" x14ac:dyDescent="0.25">
      <c r="A14" s="3" t="s">
        <v>88</v>
      </c>
      <c r="B14" s="4" t="s">
        <v>10</v>
      </c>
      <c r="C14" s="5">
        <v>0</v>
      </c>
      <c r="D14" s="6">
        <f t="shared" ref="D14:D41" si="0">IFERROR(B14/$B$10,0)</f>
        <v>0</v>
      </c>
      <c r="E14" s="13"/>
      <c r="F14" s="5">
        <v>0</v>
      </c>
      <c r="G14" s="6">
        <f t="shared" ref="G14:G41" si="1">IFERROR(F14/$B$10,0)</f>
        <v>0</v>
      </c>
      <c r="H14" s="13"/>
      <c r="I14" s="5">
        <f>+C14+F14</f>
        <v>0</v>
      </c>
      <c r="J14" s="6">
        <f t="shared" ref="J14:J18" si="2">IFERROR(I14/$B$10,0)</f>
        <v>0</v>
      </c>
      <c r="K14" s="93" t="s">
        <v>100</v>
      </c>
      <c r="L14" s="119"/>
      <c r="M14" s="119"/>
      <c r="N14" s="119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 x14ac:dyDescent="0.25">
      <c r="A15" s="9" t="s">
        <v>89</v>
      </c>
      <c r="B15" s="10" t="s">
        <v>11</v>
      </c>
      <c r="C15" s="11">
        <v>0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1" si="3">+C15+F15</f>
        <v>0</v>
      </c>
      <c r="J15" s="12">
        <f t="shared" si="2"/>
        <v>0</v>
      </c>
      <c r="K15" s="93" t="s">
        <v>100</v>
      </c>
      <c r="L15" s="120"/>
      <c r="M15" s="120"/>
      <c r="N15" s="120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 x14ac:dyDescent="0.25">
      <c r="A16" s="14" t="s">
        <v>90</v>
      </c>
      <c r="B16" s="15" t="s">
        <v>12</v>
      </c>
      <c r="C16" s="16">
        <v>0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0</v>
      </c>
      <c r="J16" s="17">
        <f t="shared" si="2"/>
        <v>0</v>
      </c>
      <c r="K16" s="93" t="s">
        <v>100</v>
      </c>
      <c r="L16" s="18"/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 x14ac:dyDescent="0.25">
      <c r="A17" s="9" t="s">
        <v>91</v>
      </c>
      <c r="B17" s="10" t="s">
        <v>13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93" t="s">
        <v>100</v>
      </c>
      <c r="L17" s="120"/>
      <c r="M17" s="120"/>
      <c r="N17" s="120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 x14ac:dyDescent="0.25">
      <c r="A18" s="14" t="s">
        <v>92</v>
      </c>
      <c r="B18" s="15" t="s">
        <v>14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93" t="s">
        <v>100</v>
      </c>
      <c r="L18" s="18"/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 x14ac:dyDescent="0.25">
      <c r="A19" s="9" t="s">
        <v>93</v>
      </c>
      <c r="B19" s="10" t="s">
        <v>99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93" t="s">
        <v>100</v>
      </c>
      <c r="L19" s="120"/>
      <c r="M19" s="120"/>
      <c r="N19" s="120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 x14ac:dyDescent="0.25">
      <c r="A20" s="14" t="s">
        <v>94</v>
      </c>
      <c r="B20" s="15" t="s">
        <v>15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93" t="s">
        <v>100</v>
      </c>
      <c r="L20" s="18"/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 x14ac:dyDescent="0.25">
      <c r="A21" s="9" t="s">
        <v>95</v>
      </c>
      <c r="B21" s="10" t="s">
        <v>16</v>
      </c>
      <c r="C21" s="11">
        <v>0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0</v>
      </c>
      <c r="J21" s="12">
        <f>IFERROR(I21/$B$10,0)</f>
        <v>0</v>
      </c>
      <c r="K21" s="93" t="s">
        <v>100</v>
      </c>
      <c r="L21" s="120"/>
      <c r="M21" s="120"/>
      <c r="N21" s="120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 x14ac:dyDescent="0.25">
      <c r="A22" s="19" t="s">
        <v>17</v>
      </c>
      <c r="B22" s="20" t="s">
        <v>69</v>
      </c>
      <c r="C22" s="21">
        <v>0</v>
      </c>
      <c r="D22" s="22">
        <f t="shared" si="0"/>
        <v>0</v>
      </c>
      <c r="E22" s="23"/>
      <c r="F22" s="21">
        <v>0</v>
      </c>
      <c r="G22" s="22">
        <f>IFERROR(F22/$B$10,0)</f>
        <v>0</v>
      </c>
      <c r="H22" s="23"/>
      <c r="I22" s="21">
        <f t="shared" si="3"/>
        <v>0</v>
      </c>
      <c r="J22" s="22">
        <f>IFERROR(I22/$B$10,0)</f>
        <v>0</v>
      </c>
      <c r="K22" s="23"/>
      <c r="L22" s="24"/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 x14ac:dyDescent="0.25">
      <c r="A23" s="9" t="s">
        <v>18</v>
      </c>
      <c r="B23" s="10" t="s">
        <v>19</v>
      </c>
      <c r="C23" s="27">
        <v>0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0</v>
      </c>
      <c r="J23" s="12">
        <f t="shared" ref="J23:J25" si="4">IFERROR(I23/$B$10,0)</f>
        <v>0</v>
      </c>
      <c r="K23" s="28"/>
      <c r="L23" s="121"/>
      <c r="M23" s="121"/>
      <c r="N23" s="121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 x14ac:dyDescent="0.25">
      <c r="A24" s="14" t="s">
        <v>20</v>
      </c>
      <c r="B24" s="15" t="s">
        <v>21</v>
      </c>
      <c r="C24" s="32">
        <v>0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0</v>
      </c>
      <c r="J24" s="17">
        <f t="shared" si="4"/>
        <v>0</v>
      </c>
      <c r="K24" s="28"/>
      <c r="L24" s="33"/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 x14ac:dyDescent="0.25">
      <c r="A25" s="9" t="s">
        <v>22</v>
      </c>
      <c r="B25" s="10" t="s">
        <v>23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 x14ac:dyDescent="0.25">
      <c r="A26" s="14" t="s">
        <v>24</v>
      </c>
      <c r="B26" s="15" t="s">
        <v>25</v>
      </c>
      <c r="C26" s="32">
        <v>0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0</v>
      </c>
      <c r="J26" s="17">
        <f>IFERROR(I26/$B$10,0)</f>
        <v>0</v>
      </c>
      <c r="K26" s="28"/>
      <c r="L26" s="33"/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 x14ac:dyDescent="0.25">
      <c r="A27" s="9" t="s">
        <v>70</v>
      </c>
      <c r="B27" s="10" t="s">
        <v>71</v>
      </c>
      <c r="C27" s="27">
        <v>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0</v>
      </c>
      <c r="J27" s="12">
        <f t="shared" ref="J27:J28" si="7">IFERROR(I27/$B$10,0)</f>
        <v>0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 x14ac:dyDescent="0.25">
      <c r="A28" s="14" t="s">
        <v>72</v>
      </c>
      <c r="B28" s="15" t="s">
        <v>86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 x14ac:dyDescent="0.25">
      <c r="A29" s="9" t="s">
        <v>26</v>
      </c>
      <c r="B29" s="10" t="s">
        <v>87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1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 x14ac:dyDescent="0.25">
      <c r="A30" s="14" t="s">
        <v>27</v>
      </c>
      <c r="B30" s="15" t="s">
        <v>28</v>
      </c>
      <c r="C30" s="32">
        <v>0</v>
      </c>
      <c r="D30" s="17">
        <f t="shared" si="0"/>
        <v>0</v>
      </c>
      <c r="E30" s="28"/>
      <c r="F30" s="32">
        <v>0</v>
      </c>
      <c r="G30" s="17">
        <f t="shared" si="1"/>
        <v>0</v>
      </c>
      <c r="H30" s="28"/>
      <c r="I30" s="32">
        <f t="shared" si="3"/>
        <v>0</v>
      </c>
      <c r="J30" s="17">
        <f t="shared" si="8"/>
        <v>0</v>
      </c>
      <c r="K30" s="28"/>
      <c r="L30" s="33"/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41" customFormat="1" ht="15.75" customHeight="1" x14ac:dyDescent="0.25">
      <c r="A31" s="34" t="s">
        <v>29</v>
      </c>
      <c r="B31" s="35" t="s">
        <v>85</v>
      </c>
      <c r="C31" s="36">
        <v>0</v>
      </c>
      <c r="D31" s="37">
        <f t="shared" si="0"/>
        <v>0</v>
      </c>
      <c r="E31" s="38"/>
      <c r="F31" s="36">
        <v>0</v>
      </c>
      <c r="G31" s="37">
        <f t="shared" si="1"/>
        <v>0</v>
      </c>
      <c r="H31" s="38"/>
      <c r="I31" s="36">
        <f t="shared" si="3"/>
        <v>0</v>
      </c>
      <c r="J31" s="37">
        <f t="shared" si="8"/>
        <v>0</v>
      </c>
      <c r="K31" s="38"/>
      <c r="L31" s="39"/>
      <c r="M31" s="39"/>
      <c r="N31" s="39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</row>
    <row r="32" spans="1:29" s="31" customFormat="1" ht="15.75" customHeight="1" x14ac:dyDescent="0.25">
      <c r="A32" s="14" t="s">
        <v>30</v>
      </c>
      <c r="B32" s="15" t="s">
        <v>31</v>
      </c>
      <c r="C32" s="32">
        <v>0</v>
      </c>
      <c r="D32" s="17">
        <f t="shared" si="0"/>
        <v>0</v>
      </c>
      <c r="E32" s="28"/>
      <c r="F32" s="32">
        <v>0</v>
      </c>
      <c r="G32" s="17">
        <f t="shared" si="1"/>
        <v>0</v>
      </c>
      <c r="H32" s="28"/>
      <c r="I32" s="32">
        <v>54</v>
      </c>
      <c r="J32" s="17">
        <f t="shared" si="8"/>
        <v>7.9716563330380873E-3</v>
      </c>
      <c r="K32" s="28"/>
      <c r="L32" s="33"/>
      <c r="M32" s="33"/>
      <c r="N32" s="33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</row>
    <row r="33" spans="1:29" s="31" customFormat="1" ht="15.75" customHeight="1" x14ac:dyDescent="0.25">
      <c r="A33" s="9" t="s">
        <v>32</v>
      </c>
      <c r="B33" s="10" t="s">
        <v>33</v>
      </c>
      <c r="C33" s="54">
        <v>0</v>
      </c>
      <c r="D33" s="88">
        <f t="shared" si="0"/>
        <v>0</v>
      </c>
      <c r="E33" s="28"/>
      <c r="F33" s="54">
        <v>0</v>
      </c>
      <c r="G33" s="88">
        <f t="shared" si="1"/>
        <v>0</v>
      </c>
      <c r="H33" s="28"/>
      <c r="I33" s="54">
        <v>3627.5</v>
      </c>
      <c r="J33" s="88">
        <f t="shared" si="8"/>
        <v>0.53550339533510483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 x14ac:dyDescent="0.25">
      <c r="A34" s="14" t="s">
        <v>34</v>
      </c>
      <c r="B34" s="15" t="s">
        <v>35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 x14ac:dyDescent="0.25">
      <c r="A35" s="9" t="s">
        <v>36</v>
      </c>
      <c r="B35" s="10" t="s">
        <v>37</v>
      </c>
      <c r="C35" s="27">
        <v>0</v>
      </c>
      <c r="D35" s="87">
        <f t="shared" si="0"/>
        <v>0</v>
      </c>
      <c r="E35" s="28"/>
      <c r="F35" s="27">
        <v>0</v>
      </c>
      <c r="G35" s="87">
        <f t="shared" si="1"/>
        <v>0</v>
      </c>
      <c r="H35" s="28"/>
      <c r="I35" s="27">
        <f t="shared" si="3"/>
        <v>0</v>
      </c>
      <c r="J35" s="87">
        <f t="shared" si="8"/>
        <v>0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 x14ac:dyDescent="0.25">
      <c r="A36" s="14" t="s">
        <v>38</v>
      </c>
      <c r="B36" s="15" t="s">
        <v>98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 x14ac:dyDescent="0.25">
      <c r="A37" s="9" t="s">
        <v>97</v>
      </c>
      <c r="B37" s="10" t="s">
        <v>39</v>
      </c>
      <c r="C37" s="27">
        <v>0</v>
      </c>
      <c r="D37" s="87">
        <f t="shared" si="0"/>
        <v>0</v>
      </c>
      <c r="E37" s="28"/>
      <c r="F37" s="27">
        <v>0</v>
      </c>
      <c r="G37" s="87">
        <f t="shared" si="1"/>
        <v>0</v>
      </c>
      <c r="H37" s="28"/>
      <c r="I37" s="27">
        <f t="shared" si="3"/>
        <v>0</v>
      </c>
      <c r="J37" s="87">
        <f t="shared" si="8"/>
        <v>0</v>
      </c>
      <c r="K37" s="93" t="s">
        <v>100</v>
      </c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 x14ac:dyDescent="0.25">
      <c r="A38" s="14" t="s">
        <v>40</v>
      </c>
      <c r="B38" s="15" t="s">
        <v>41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f t="shared" si="3"/>
        <v>0</v>
      </c>
      <c r="J38" s="17">
        <f t="shared" si="8"/>
        <v>0</v>
      </c>
      <c r="K38" s="28"/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 x14ac:dyDescent="0.25">
      <c r="A39" s="9" t="s">
        <v>42</v>
      </c>
      <c r="B39" s="10" t="s">
        <v>84</v>
      </c>
      <c r="C39" s="27">
        <v>0</v>
      </c>
      <c r="D39" s="87">
        <f t="shared" si="0"/>
        <v>0</v>
      </c>
      <c r="E39" s="28"/>
      <c r="F39" s="27">
        <v>0</v>
      </c>
      <c r="G39" s="87">
        <f t="shared" si="1"/>
        <v>0</v>
      </c>
      <c r="H39" s="28"/>
      <c r="I39" s="27">
        <f t="shared" si="3"/>
        <v>0</v>
      </c>
      <c r="J39" s="87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 x14ac:dyDescent="0.25">
      <c r="A40" s="14" t="s">
        <v>43</v>
      </c>
      <c r="B40" s="15" t="s">
        <v>44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v>721.74</v>
      </c>
      <c r="J40" s="17">
        <f t="shared" si="8"/>
        <v>0.10654561558901683</v>
      </c>
      <c r="K40" s="28"/>
      <c r="L40" s="33" t="s">
        <v>104</v>
      </c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 x14ac:dyDescent="0.25">
      <c r="A41" s="9" t="s">
        <v>45</v>
      </c>
      <c r="B41" s="10" t="s">
        <v>46</v>
      </c>
      <c r="C41" s="27">
        <v>0</v>
      </c>
      <c r="D41" s="87">
        <f t="shared" si="0"/>
        <v>0</v>
      </c>
      <c r="E41" s="28"/>
      <c r="F41" s="27">
        <v>0</v>
      </c>
      <c r="G41" s="87">
        <f t="shared" si="1"/>
        <v>0</v>
      </c>
      <c r="H41" s="28"/>
      <c r="I41" s="27">
        <f t="shared" si="3"/>
        <v>0</v>
      </c>
      <c r="J41" s="87">
        <f t="shared" si="8"/>
        <v>0</v>
      </c>
      <c r="K41" s="28"/>
      <c r="L41" s="39"/>
      <c r="M41" s="39"/>
      <c r="N41" s="3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 x14ac:dyDescent="0.25">
      <c r="A42" s="42"/>
      <c r="B42" s="43"/>
      <c r="C42" s="43">
        <f>SUM(C14:C41)</f>
        <v>0</v>
      </c>
      <c r="D42" s="44">
        <f>SUM(D14:D41)</f>
        <v>0</v>
      </c>
      <c r="E42" s="45"/>
      <c r="F42" s="43">
        <f>SUM(F14:F41)</f>
        <v>0</v>
      </c>
      <c r="G42" s="46">
        <f>SUM(G14:G41)</f>
        <v>0</v>
      </c>
      <c r="I42" s="43">
        <f>SUM(I14:I41)</f>
        <v>4403.24</v>
      </c>
      <c r="J42" s="46">
        <f>SUM(J14:J41)</f>
        <v>0.65002066725715979</v>
      </c>
      <c r="L42" s="122"/>
      <c r="M42" s="122"/>
      <c r="N42" s="122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ht="5.25" customHeight="1" x14ac:dyDescent="0.25">
      <c r="A43" s="126"/>
      <c r="B43" s="126"/>
      <c r="C43" s="126"/>
      <c r="D43" s="126"/>
      <c r="F43" s="125"/>
      <c r="G43" s="125"/>
      <c r="I43" s="125"/>
      <c r="J43" s="125"/>
      <c r="L43" s="123"/>
      <c r="M43" s="123"/>
      <c r="N43" s="123"/>
    </row>
    <row r="44" spans="1:29" s="105" customFormat="1" ht="23.25" customHeight="1" x14ac:dyDescent="0.25">
      <c r="A44" s="104" t="s">
        <v>47</v>
      </c>
      <c r="B44" s="124" t="str">
        <f>+B12</f>
        <v>ORIGINAL BUDGET</v>
      </c>
      <c r="C44" s="124"/>
      <c r="D44" s="124"/>
      <c r="E44" s="107"/>
      <c r="F44" s="124" t="str">
        <f>+F12</f>
        <v>REVISIONS</v>
      </c>
      <c r="G44" s="124"/>
      <c r="I44" s="124" t="str">
        <f>+I12</f>
        <v>CURRENT BUDGET</v>
      </c>
      <c r="J44" s="124"/>
      <c r="L44" s="114" t="s">
        <v>9</v>
      </c>
      <c r="M44" s="114"/>
      <c r="N44" s="114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</row>
    <row r="45" spans="1:29" ht="4.5" customHeight="1" x14ac:dyDescent="0.25">
      <c r="A45" s="109"/>
      <c r="B45" s="109"/>
      <c r="C45" s="109"/>
      <c r="D45" s="109"/>
      <c r="F45" s="109"/>
      <c r="G45" s="109"/>
      <c r="I45" s="109"/>
      <c r="J45" s="109"/>
      <c r="L45" s="109"/>
      <c r="M45" s="109"/>
      <c r="N45" s="109"/>
    </row>
    <row r="46" spans="1:29" s="31" customFormat="1" ht="27.75" x14ac:dyDescent="0.2">
      <c r="A46" s="91" t="s">
        <v>81</v>
      </c>
      <c r="B46" s="4" t="s">
        <v>48</v>
      </c>
      <c r="C46" s="48">
        <v>0</v>
      </c>
      <c r="D46" s="49">
        <f t="shared" ref="D46:D55" si="9">IFERROR(B46/$B$10,0)</f>
        <v>0</v>
      </c>
      <c r="E46" s="28"/>
      <c r="F46" s="48">
        <v>0</v>
      </c>
      <c r="G46" s="49">
        <f t="shared" ref="G46:G55" si="10">IFERROR(F46/$B$10,0)</f>
        <v>0</v>
      </c>
      <c r="I46" s="48">
        <f t="shared" ref="I46:I55" si="11">+C46+F46</f>
        <v>0</v>
      </c>
      <c r="J46" s="49">
        <f t="shared" ref="J46" si="12">IFERROR(I46/$B$10,0)</f>
        <v>0</v>
      </c>
      <c r="L46" s="50"/>
      <c r="M46" s="50"/>
      <c r="N46" s="5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</row>
    <row r="47" spans="1:29" s="31" customFormat="1" ht="15.75" customHeight="1" x14ac:dyDescent="0.2">
      <c r="A47" s="60" t="s">
        <v>73</v>
      </c>
      <c r="B47" s="10" t="s">
        <v>49</v>
      </c>
      <c r="C47" s="27">
        <v>0</v>
      </c>
      <c r="D47" s="51">
        <f t="shared" si="9"/>
        <v>0</v>
      </c>
      <c r="E47" s="28"/>
      <c r="F47" s="27">
        <v>0</v>
      </c>
      <c r="G47" s="51">
        <f>IFERROR(F47/$B$10,0)</f>
        <v>0</v>
      </c>
      <c r="I47" s="27">
        <f t="shared" si="11"/>
        <v>0</v>
      </c>
      <c r="J47" s="51">
        <f>IFERROR(I47/$B$10,0)</f>
        <v>0</v>
      </c>
      <c r="L47" s="118"/>
      <c r="M47" s="118"/>
      <c r="N47" s="118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 x14ac:dyDescent="0.2">
      <c r="A48" s="60" t="s">
        <v>74</v>
      </c>
      <c r="B48" s="10" t="s">
        <v>75</v>
      </c>
      <c r="C48" s="27">
        <v>0</v>
      </c>
      <c r="D48" s="51"/>
      <c r="E48" s="28"/>
      <c r="F48" s="27">
        <v>0</v>
      </c>
      <c r="G48" s="51"/>
      <c r="I48" s="27">
        <f t="shared" si="11"/>
        <v>0</v>
      </c>
      <c r="J48" s="51"/>
      <c r="L48" s="89"/>
      <c r="M48" s="89"/>
      <c r="N48" s="89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29.25" customHeight="1" x14ac:dyDescent="0.2">
      <c r="A49" s="90" t="s">
        <v>82</v>
      </c>
      <c r="B49" s="15" t="s">
        <v>50</v>
      </c>
      <c r="C49" s="32">
        <v>0</v>
      </c>
      <c r="D49" s="52">
        <f t="shared" si="9"/>
        <v>0</v>
      </c>
      <c r="E49" s="28"/>
      <c r="F49" s="32">
        <v>0</v>
      </c>
      <c r="G49" s="52">
        <f>IFERROR(F49/$B$10,0)</f>
        <v>0</v>
      </c>
      <c r="I49" s="32">
        <f t="shared" si="11"/>
        <v>0</v>
      </c>
      <c r="J49" s="52">
        <f>IFERROR(I49/$B$10,0)</f>
        <v>0</v>
      </c>
      <c r="L49" s="53"/>
      <c r="M49" s="53"/>
      <c r="N49" s="53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15.75" customHeight="1" x14ac:dyDescent="0.2">
      <c r="A50" s="60" t="s">
        <v>76</v>
      </c>
      <c r="B50" s="10" t="s">
        <v>51</v>
      </c>
      <c r="C50" s="54">
        <v>0</v>
      </c>
      <c r="D50" s="55">
        <f t="shared" si="9"/>
        <v>0</v>
      </c>
      <c r="E50" s="28"/>
      <c r="F50" s="54">
        <v>0</v>
      </c>
      <c r="G50" s="55">
        <f t="shared" si="10"/>
        <v>0</v>
      </c>
      <c r="I50" s="54">
        <f t="shared" si="11"/>
        <v>0</v>
      </c>
      <c r="J50" s="55">
        <f t="shared" ref="J50:J55" si="13">IFERROR(I50/$B$10,0)</f>
        <v>0</v>
      </c>
      <c r="L50" s="118"/>
      <c r="M50" s="118"/>
      <c r="N50" s="11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 x14ac:dyDescent="0.2">
      <c r="A51" s="60" t="s">
        <v>77</v>
      </c>
      <c r="B51" s="10" t="s">
        <v>78</v>
      </c>
      <c r="C51" s="54">
        <v>0</v>
      </c>
      <c r="D51" s="55">
        <f t="shared" si="9"/>
        <v>0</v>
      </c>
      <c r="E51" s="28"/>
      <c r="F51" s="54">
        <v>0</v>
      </c>
      <c r="G51" s="55"/>
      <c r="I51" s="54">
        <f t="shared" si="11"/>
        <v>0</v>
      </c>
      <c r="J51" s="55"/>
      <c r="L51" s="89"/>
      <c r="M51" s="89"/>
      <c r="N51" s="89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 x14ac:dyDescent="0.2">
      <c r="A52" s="60" t="s">
        <v>79</v>
      </c>
      <c r="B52" s="10" t="s">
        <v>80</v>
      </c>
      <c r="C52" s="54">
        <v>0</v>
      </c>
      <c r="D52" s="55">
        <f t="shared" si="9"/>
        <v>0</v>
      </c>
      <c r="E52" s="28"/>
      <c r="F52" s="54">
        <v>0</v>
      </c>
      <c r="G52" s="55"/>
      <c r="I52" s="54">
        <f t="shared" si="11"/>
        <v>0</v>
      </c>
      <c r="J52" s="55"/>
      <c r="L52" s="89"/>
      <c r="M52" s="89"/>
      <c r="N52" s="89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25.5" x14ac:dyDescent="0.25">
      <c r="A53" s="56" t="s">
        <v>83</v>
      </c>
      <c r="B53" s="15" t="s">
        <v>52</v>
      </c>
      <c r="C53" s="57">
        <v>0</v>
      </c>
      <c r="D53" s="58">
        <f t="shared" si="9"/>
        <v>0</v>
      </c>
      <c r="E53" s="28"/>
      <c r="F53" s="57">
        <v>0</v>
      </c>
      <c r="G53" s="58">
        <f t="shared" si="10"/>
        <v>0</v>
      </c>
      <c r="I53" s="57">
        <f t="shared" si="11"/>
        <v>0</v>
      </c>
      <c r="J53" s="58">
        <f t="shared" si="13"/>
        <v>0</v>
      </c>
      <c r="L53" s="59"/>
      <c r="M53" s="59"/>
      <c r="N53" s="59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4" customHeight="1" thickBot="1" x14ac:dyDescent="0.25">
      <c r="A54" s="60" t="s">
        <v>64</v>
      </c>
      <c r="B54" s="10" t="s">
        <v>53</v>
      </c>
      <c r="C54" s="54">
        <v>0</v>
      </c>
      <c r="D54" s="55">
        <f t="shared" si="9"/>
        <v>0</v>
      </c>
      <c r="E54" s="61"/>
      <c r="F54" s="54">
        <v>0</v>
      </c>
      <c r="G54" s="55">
        <f t="shared" si="10"/>
        <v>0</v>
      </c>
      <c r="I54" s="54">
        <f t="shared" si="11"/>
        <v>0</v>
      </c>
      <c r="J54" s="55">
        <f t="shared" si="13"/>
        <v>0</v>
      </c>
      <c r="L54" s="118"/>
      <c r="M54" s="118"/>
      <c r="N54" s="118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2.5" customHeight="1" thickBot="1" x14ac:dyDescent="0.3">
      <c r="A55" s="92" t="s">
        <v>54</v>
      </c>
      <c r="B55" s="15" t="s">
        <v>55</v>
      </c>
      <c r="C55" s="32">
        <v>0</v>
      </c>
      <c r="D55" s="52">
        <f t="shared" si="9"/>
        <v>0</v>
      </c>
      <c r="E55" s="28"/>
      <c r="F55" s="32">
        <v>0</v>
      </c>
      <c r="G55" s="52">
        <f t="shared" si="10"/>
        <v>0</v>
      </c>
      <c r="I55" s="32">
        <f t="shared" si="11"/>
        <v>0</v>
      </c>
      <c r="J55" s="52">
        <f t="shared" si="13"/>
        <v>0</v>
      </c>
      <c r="L55" s="62" t="s">
        <v>65</v>
      </c>
      <c r="M55" s="127">
        <f>+B6-M61-M62</f>
        <v>6052.26</v>
      </c>
      <c r="N55" s="128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15.75" customHeight="1" x14ac:dyDescent="0.25">
      <c r="A56" s="65"/>
      <c r="B56" s="65"/>
      <c r="C56" s="65">
        <f>SUM(C46:C55)</f>
        <v>0</v>
      </c>
      <c r="D56" s="66">
        <f>SUM(D46:D55)</f>
        <v>0</v>
      </c>
      <c r="E56"/>
      <c r="F56" s="65">
        <f>SUM(F46:F55)</f>
        <v>0</v>
      </c>
      <c r="G56" s="66">
        <f>SUM(G46:G55)</f>
        <v>0</v>
      </c>
      <c r="H56"/>
      <c r="I56" s="65">
        <f>SUM(I46:I55)</f>
        <v>0</v>
      </c>
      <c r="J56" s="66">
        <f>SUM(J46:J55)</f>
        <v>0</v>
      </c>
      <c r="L56" s="63" t="s">
        <v>66</v>
      </c>
      <c r="M56" s="86">
        <f>+M57+M58</f>
        <v>0.03</v>
      </c>
      <c r="N56" s="64" t="s">
        <v>67</v>
      </c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ht="16.5" customHeight="1" x14ac:dyDescent="0.25">
      <c r="L57" s="67" t="s">
        <v>103</v>
      </c>
      <c r="M57" s="68">
        <v>0.03</v>
      </c>
      <c r="N57" s="69">
        <f>+M57*M55</f>
        <v>181.56780000000001</v>
      </c>
    </row>
    <row r="58" spans="1:29" ht="15.75" thickBot="1" x14ac:dyDescent="0.3">
      <c r="B58" s="73" t="s">
        <v>56</v>
      </c>
      <c r="C58" s="74">
        <f>+C42+C56</f>
        <v>0</v>
      </c>
      <c r="D58" s="75">
        <f>+C58/B10</f>
        <v>0</v>
      </c>
      <c r="E58" s="47"/>
      <c r="F58" s="74">
        <f>+F42+F56</f>
        <v>0</v>
      </c>
      <c r="G58" s="76">
        <f>IFERROR(F58/$B$10,0)</f>
        <v>0</v>
      </c>
      <c r="I58" s="74">
        <f>+I42+I56</f>
        <v>4403.24</v>
      </c>
      <c r="J58" s="76">
        <f>IFERROR(I58/$B$10,0)</f>
        <v>0.65002066725715968</v>
      </c>
      <c r="L58" s="70"/>
      <c r="M58" s="71">
        <v>0</v>
      </c>
      <c r="N58" s="72">
        <f>+M58*M55</f>
        <v>0</v>
      </c>
    </row>
    <row r="59" spans="1:29" ht="15.75" thickTop="1" x14ac:dyDescent="0.25">
      <c r="B59" s="77"/>
      <c r="C59" s="2"/>
    </row>
    <row r="60" spans="1:29" ht="24.75" customHeight="1" thickBot="1" x14ac:dyDescent="0.3">
      <c r="A60" s="31"/>
      <c r="B60" s="78" t="s">
        <v>57</v>
      </c>
      <c r="C60" s="79">
        <f>IF(C58&gt;0,+B10-C58,0)</f>
        <v>0</v>
      </c>
      <c r="D60" s="80">
        <f>+C60/B10</f>
        <v>0</v>
      </c>
      <c r="E60" s="81"/>
      <c r="F60" s="79">
        <f>IF(F58&gt;0,+B10-F58,0)</f>
        <v>0</v>
      </c>
      <c r="G60" s="82">
        <f>IFERROR(F60/$B$10,0)</f>
        <v>0</v>
      </c>
      <c r="H60" s="31"/>
      <c r="I60" s="79">
        <f>IF(I58&gt;0,+B10-I58,0)</f>
        <v>2370.7600000000002</v>
      </c>
      <c r="J60" s="82">
        <f>IFERROR(I60/$B$10,0)</f>
        <v>0.34997933274284032</v>
      </c>
      <c r="L60" s="129" t="s">
        <v>68</v>
      </c>
      <c r="M60" s="129"/>
      <c r="N60" s="129"/>
    </row>
    <row r="61" spans="1:29" s="31" customFormat="1" ht="15.75" thickTop="1" x14ac:dyDescent="0.25">
      <c r="A61"/>
      <c r="B61"/>
      <c r="C61"/>
      <c r="D61"/>
      <c r="E61"/>
      <c r="F61"/>
      <c r="G61"/>
      <c r="H61"/>
      <c r="I61"/>
      <c r="J61"/>
      <c r="L61" s="83" t="s">
        <v>58</v>
      </c>
      <c r="M61" s="130">
        <f>+I25+I39</f>
        <v>0</v>
      </c>
      <c r="N61" s="131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</row>
    <row r="62" spans="1:29" x14ac:dyDescent="0.25">
      <c r="L62" s="83" t="s">
        <v>59</v>
      </c>
      <c r="M62" s="130">
        <f>+I26+I40</f>
        <v>721.74</v>
      </c>
      <c r="N62" s="131"/>
    </row>
    <row r="63" spans="1:29" ht="13.5" customHeight="1" x14ac:dyDescent="0.25"/>
    <row r="64" spans="1:29" ht="27" customHeight="1" x14ac:dyDescent="0.25">
      <c r="B64" s="2"/>
      <c r="C64" s="2"/>
      <c r="N64" s="77"/>
    </row>
    <row r="65" spans="1:9" x14ac:dyDescent="0.25">
      <c r="B65" s="2"/>
      <c r="C65" s="2"/>
      <c r="F65" s="84"/>
      <c r="I65" s="84"/>
    </row>
    <row r="66" spans="1:9" x14ac:dyDescent="0.25">
      <c r="A66" s="85"/>
      <c r="B66" s="2"/>
      <c r="C66" s="2"/>
      <c r="F66" s="84"/>
      <c r="I66" s="84"/>
    </row>
    <row r="67" spans="1:9" x14ac:dyDescent="0.25">
      <c r="B67" s="2"/>
      <c r="C67" s="2"/>
      <c r="F67" s="84"/>
      <c r="I67" s="84"/>
    </row>
    <row r="68" spans="1:9" x14ac:dyDescent="0.25">
      <c r="B68" s="2"/>
      <c r="C68" s="2"/>
    </row>
    <row r="69" spans="1:9" x14ac:dyDescent="0.25">
      <c r="B69" s="2"/>
      <c r="C69" s="2"/>
    </row>
  </sheetData>
  <sheetProtection algorithmName="SHA-512" hashValue="999m0Akkd8vOThAkr4828PTLhgGd/LGj3yM7aOduR2W5cXkZtjSgPjm2b/0h+aZYt9fak+5d8N5BrSxWDT9viQ==" saltValue="6I5EO/GcQ4oAnBrC9dPuVQ==" spinCount="100000" sheet="1" objects="1" scenarios="1" formatColumns="0" formatRows="0" insertColumns="0" insertRows="0"/>
  <mergeCells count="40">
    <mergeCell ref="L54:N54"/>
    <mergeCell ref="M55:N55"/>
    <mergeCell ref="L60:N60"/>
    <mergeCell ref="M61:N61"/>
    <mergeCell ref="M62:N62"/>
    <mergeCell ref="L47:N47"/>
    <mergeCell ref="L50:N50"/>
    <mergeCell ref="L14:N14"/>
    <mergeCell ref="L15:N15"/>
    <mergeCell ref="L17:N17"/>
    <mergeCell ref="L19:N19"/>
    <mergeCell ref="L21:N21"/>
    <mergeCell ref="L23:N23"/>
    <mergeCell ref="L42:N42"/>
    <mergeCell ref="L43:N43"/>
    <mergeCell ref="L44:N44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A45:D45"/>
    <mergeCell ref="F45:G45"/>
    <mergeCell ref="I45:J45"/>
    <mergeCell ref="L45:N45"/>
    <mergeCell ref="A13:D13"/>
    <mergeCell ref="F13:G13"/>
    <mergeCell ref="I13:J13"/>
    <mergeCell ref="L13:N13"/>
    <mergeCell ref="I44:J44"/>
    <mergeCell ref="B44:D44"/>
    <mergeCell ref="F44:G44"/>
    <mergeCell ref="I43:J43"/>
    <mergeCell ref="F43:G43"/>
    <mergeCell ref="A43:D43"/>
  </mergeCells>
  <conditionalFormatting sqref="G60">
    <cfRule type="expression" dxfId="3" priority="3">
      <formula>$G$60&gt;0.32</formula>
    </cfRule>
    <cfRule type="expression" dxfId="2" priority="4">
      <formula>$G$60&lt;0.32</formula>
    </cfRule>
  </conditionalFormatting>
  <conditionalFormatting sqref="J60">
    <cfRule type="expression" dxfId="1" priority="1">
      <formula>$G$60&gt;0.32</formula>
    </cfRule>
    <cfRule type="expression" dxfId="0" priority="2">
      <formula>$G$60&lt;0.32</formula>
    </cfRule>
  </conditionalFormatting>
  <printOptions horizontalCentered="1"/>
  <pageMargins left="0.25" right="0.25" top="0.75" bottom="0.5" header="0.05" footer="0.3"/>
  <pageSetup scale="54" fitToHeight="0" orientation="portrait" horizontalDpi="1200" verticalDpi="1200" r:id="rId1"/>
  <headerFooter>
    <oddHeader>&amp;C&amp;"-,Bold"&amp;22RWP JOB COST DETAIL
BUDGET</oddHeader>
    <oddFooter>&amp;RPRINT DATE: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Ember Murphy</dc:creator>
  <cp:lastModifiedBy>Sherry Gaw</cp:lastModifiedBy>
  <cp:lastPrinted>2023-05-05T17:35:06Z</cp:lastPrinted>
  <dcterms:created xsi:type="dcterms:W3CDTF">2023-03-21T14:07:27Z</dcterms:created>
  <dcterms:modified xsi:type="dcterms:W3CDTF">2025-11-05T16:31:43Z</dcterms:modified>
</cp:coreProperties>
</file>