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ulpinc-my.sharepoint.com/personal/hmccool_readwindow_com/Documents/Documents/"/>
    </mc:Choice>
  </mc:AlternateContent>
  <xr:revisionPtr revIDLastSave="3" documentId="8_{4AFE4A6A-B3C5-4DD2-9EDE-524E44E548DD}" xr6:coauthVersionLast="47" xr6:coauthVersionMax="47" xr10:uidLastSave="{F1798286-B51B-47B2-A843-76C3B480485C}"/>
  <bookViews>
    <workbookView xWindow="1425" yWindow="165" windowWidth="28770" windowHeight="17250" xr2:uid="{00000000-000D-0000-FFFF-FFFF00000000}"/>
  </bookViews>
  <sheets>
    <sheet name="Quote" sheetId="2" r:id="rId1"/>
    <sheet name="Matrix" sheetId="4" r:id="rId2"/>
    <sheet name="WT Glossary" sheetId="3" r:id="rId3"/>
  </sheets>
  <definedNames>
    <definedName name="_xlnm.Print_Area" localSheetId="0">Quote!$A$1:$K$86</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2" l="1"/>
  <c r="Q16" i="2"/>
  <c r="O16" i="2"/>
  <c r="M21" i="2"/>
  <c r="M20" i="2"/>
  <c r="M19" i="2"/>
  <c r="M18" i="2"/>
  <c r="M17" i="2"/>
  <c r="M16" i="2"/>
  <c r="M23" i="2" l="1"/>
  <c r="Q23" i="2" s="1"/>
  <c r="K23" i="2"/>
  <c r="M22" i="2"/>
  <c r="N22" i="2" s="1"/>
  <c r="O22" i="2" s="1"/>
  <c r="K22" i="2"/>
  <c r="K37" i="2" s="1"/>
  <c r="N21" i="2"/>
  <c r="O21" i="2" s="1"/>
  <c r="K21" i="2"/>
  <c r="Q18" i="2"/>
  <c r="K18" i="2"/>
  <c r="Q20" i="2"/>
  <c r="K20" i="2"/>
  <c r="M30" i="2"/>
  <c r="Q30" i="2" s="1"/>
  <c r="O35" i="2"/>
  <c r="O34" i="2"/>
  <c r="N34" i="2"/>
  <c r="M35" i="2"/>
  <c r="N24" i="2"/>
  <c r="O24" i="2" s="1"/>
  <c r="Q19" i="2"/>
  <c r="Q17" i="2"/>
  <c r="Q24" i="2"/>
  <c r="Q25" i="2"/>
  <c r="Q26" i="2"/>
  <c r="Q27" i="2"/>
  <c r="Q28" i="2"/>
  <c r="Q29" i="2"/>
  <c r="Q31" i="2"/>
  <c r="N28" i="2"/>
  <c r="O28" i="2" s="1"/>
  <c r="K28" i="2"/>
  <c r="N27" i="2"/>
  <c r="O27" i="2" s="1"/>
  <c r="K27" i="2"/>
  <c r="J21" i="4"/>
  <c r="J22" i="4"/>
  <c r="I6" i="4"/>
  <c r="I7" i="4"/>
  <c r="I8" i="4"/>
  <c r="I9" i="4"/>
  <c r="I10" i="4"/>
  <c r="I11" i="4"/>
  <c r="I12" i="4"/>
  <c r="I13" i="4"/>
  <c r="I14" i="4"/>
  <c r="I15" i="4"/>
  <c r="I16" i="4"/>
  <c r="I17" i="4"/>
  <c r="I18" i="4"/>
  <c r="I19" i="4"/>
  <c r="I20" i="4"/>
  <c r="I21" i="4"/>
  <c r="I22" i="4"/>
  <c r="J20" i="4"/>
  <c r="J19" i="4"/>
  <c r="J18" i="4"/>
  <c r="J17" i="4"/>
  <c r="K23" i="4"/>
  <c r="L18" i="4"/>
  <c r="L19" i="4"/>
  <c r="L20" i="4"/>
  <c r="L21" i="4"/>
  <c r="L22" i="4"/>
  <c r="L17" i="4"/>
  <c r="K18" i="4"/>
  <c r="K19" i="4"/>
  <c r="K20" i="4"/>
  <c r="K21" i="4"/>
  <c r="K22" i="4"/>
  <c r="K17" i="4"/>
  <c r="J4" i="4"/>
  <c r="J5" i="4"/>
  <c r="J6" i="4"/>
  <c r="J7" i="4"/>
  <c r="J8" i="4"/>
  <c r="J9" i="4"/>
  <c r="J10" i="4"/>
  <c r="J11" i="4"/>
  <c r="J12" i="4"/>
  <c r="J13" i="4"/>
  <c r="J14" i="4"/>
  <c r="J15" i="4"/>
  <c r="J16" i="4"/>
  <c r="J3" i="4"/>
  <c r="I4" i="4"/>
  <c r="I5" i="4"/>
  <c r="I3" i="4"/>
  <c r="G17" i="4"/>
  <c r="F23" i="4"/>
  <c r="G22" i="4"/>
  <c r="G21" i="4"/>
  <c r="G20" i="4"/>
  <c r="G19" i="4"/>
  <c r="G18" i="4"/>
  <c r="G14" i="4"/>
  <c r="G15" i="4"/>
  <c r="G16" i="4"/>
  <c r="G13" i="4"/>
  <c r="G12" i="4"/>
  <c r="G11" i="4"/>
  <c r="G10" i="4"/>
  <c r="G9" i="4"/>
  <c r="G8" i="4"/>
  <c r="G7" i="4"/>
  <c r="G6" i="4"/>
  <c r="G5" i="4"/>
  <c r="G4" i="4"/>
  <c r="G3" i="4"/>
  <c r="K24" i="2"/>
  <c r="N18" i="2" l="1"/>
  <c r="O18" i="2" s="1"/>
  <c r="Q21" i="2"/>
  <c r="Q22" i="2"/>
  <c r="N23" i="2"/>
  <c r="O23" i="2" s="1"/>
  <c r="N20" i="2"/>
  <c r="O20" i="2" s="1"/>
  <c r="I23" i="4"/>
  <c r="L23" i="4"/>
  <c r="J23" i="4"/>
  <c r="G23" i="4"/>
  <c r="K33" i="2"/>
  <c r="N17" i="2"/>
  <c r="O17" i="2" s="1"/>
  <c r="K17" i="2"/>
  <c r="N26" i="2"/>
  <c r="O26" i="2" s="1"/>
  <c r="K26" i="2"/>
  <c r="Q33" i="2" l="1"/>
  <c r="N19" i="2"/>
  <c r="O19" i="2" s="1"/>
  <c r="K19" i="2"/>
  <c r="N16" i="2"/>
  <c r="K16" i="2"/>
  <c r="N31" i="2" l="1"/>
  <c r="O31" i="2" s="1"/>
  <c r="K31" i="2"/>
  <c r="N30" i="2"/>
  <c r="O30" i="2" s="1"/>
  <c r="K30" i="2"/>
  <c r="N29" i="2"/>
  <c r="O29" i="2" s="1"/>
  <c r="K29" i="2"/>
  <c r="K35" i="2"/>
  <c r="K34" i="2"/>
  <c r="K32" i="2"/>
  <c r="N25" i="2"/>
  <c r="O25" i="2" s="1"/>
  <c r="K25" i="2"/>
</calcChain>
</file>

<file path=xl/sharedStrings.xml><?xml version="1.0" encoding="utf-8"?>
<sst xmlns="http://schemas.openxmlformats.org/spreadsheetml/2006/main" count="259" uniqueCount="211">
  <si>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</si>
  <si>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</si>
  <si>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</si>
  <si>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</si>
  <si>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</si>
  <si>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</si>
  <si>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</si>
  <si>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</si>
  <si>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</si>
  <si>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</si>
  <si>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</si>
  <si>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</si>
  <si>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</si>
  <si>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</si>
  <si>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</si>
  <si>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</si>
  <si>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</si>
  <si>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</si>
  <si>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</si>
  <si>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</si>
  <si>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</si>
  <si>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</si>
  <si>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</si>
  <si>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</si>
  <si>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</si>
  <si>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</si>
  <si>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</si>
  <si>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</si>
  <si>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</si>
  <si>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</si>
  <si>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</si>
  <si>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</si>
  <si>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</si>
  <si>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</si>
  <si>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</si>
  <si>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</si>
  <si>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</si>
  <si>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</si>
  <si>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</si>
  <si>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</si>
  <si>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</si>
  <si>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</si>
  <si>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</si>
  <si>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</si>
  <si>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</si>
  <si>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</si>
  <si>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</si>
  <si>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</si>
  <si>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</si>
  <si>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</si>
  <si>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</si>
  <si>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</si>
  <si>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</si>
  <si>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</si>
  <si>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</si>
  <si>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</si>
  <si>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</si>
  <si>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</si>
  <si>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</si>
  <si>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</si>
  <si>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</si>
  <si>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</si>
  <si>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</si>
  <si>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</si>
  <si>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</si>
  <si>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</si>
  <si>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</si>
  <si>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</si>
  <si>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</si>
  <si>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</si>
  <si>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</si>
  <si>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</si>
  <si>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</si>
  <si>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</si>
  <si>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</si>
  <si>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</si>
  <si>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</si>
  <si>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</si>
  <si>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</si>
  <si>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</si>
  <si>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</si>
  <si>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</si>
  <si>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</si>
  <si>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</si>
  <si>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</si>
  <si>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</si>
  <si>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</si>
  <si>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</si>
  <si>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</si>
  <si>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</si>
  <si>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</si>
  <si>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</si>
  <si>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</si>
  <si>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</si>
  <si>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</si>
  <si>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</si>
  <si>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</si>
  <si>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</si>
  <si>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</si>
  <si>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</si>
  <si>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</si>
  <si>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</si>
  <si>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</si>
  <si>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</si>
  <si>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</si>
  <si>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</si>
  <si>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</si>
  <si>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</si>
  <si>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</si>
  <si>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</si>
  <si>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</si>
  <si>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</si>
  <si>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</si>
  <si>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</si>
  <si>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</si>
  <si>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</si>
  <si>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</si>
  <si>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</si>
  <si>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</si>
  <si>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</si>
  <si>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</si>
  <si>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</si>
  <si>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</si>
  <si>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</si>
  <si>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</si>
  <si>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</si>
  <si>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t>Installation is to occur during normal business hours Monday - Friday. Anything outside of this basis is subject to additional charges and availability.</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</si>
  <si>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</si>
  <si>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</si>
  <si>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</si>
  <si>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</si>
  <si>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</si>
  <si>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</si>
  <si>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</si>
  <si>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</si>
  <si>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25-594</t>
  </si>
  <si>
    <t>Lakewood, CO</t>
  </si>
  <si>
    <t>Sarah Forgacs</t>
  </si>
  <si>
    <t>Sarah.Forgacs@concordhotels.com</t>
  </si>
  <si>
    <t>Concord Hospitality Enterprises Company</t>
  </si>
  <si>
    <t>Hyatt House Denver Belmar</t>
  </si>
  <si>
    <t>HHP-90-2</t>
  </si>
  <si>
    <t>HHP-90-3</t>
  </si>
  <si>
    <t>Gathering Room</t>
  </si>
  <si>
    <t>HHP-90-4</t>
  </si>
  <si>
    <t>HHP-91-1</t>
  </si>
  <si>
    <t>HHG-90-1</t>
  </si>
  <si>
    <t>HHG-90-2</t>
  </si>
  <si>
    <t>Front Fabric: Jumble White/White 1%                                                            Back Fabric: Bergen B/O Storm                                                                  Hardware: White</t>
  </si>
  <si>
    <t>Installation Fee</t>
  </si>
  <si>
    <t>Custom Dual Roller Shade, Side Channels, Manual Bead Chain Clutch Control</t>
  </si>
  <si>
    <t>Custom Dual Roller Shade,Side Channels, 120v Powered Motorized Operation</t>
  </si>
  <si>
    <t xml:space="preserve"> Multi Channel Battery Powered Wireless Wall Switch Controller </t>
  </si>
  <si>
    <t>White</t>
  </si>
  <si>
    <t>Corridor</t>
  </si>
  <si>
    <t>Custom Single Roller Shade, Manual Bead Chain Clutch Control</t>
  </si>
  <si>
    <t>Custom Single Roller Shade, Side Channels, Manual Bead Chain Clutch Control</t>
  </si>
  <si>
    <t>Qty Matrix by Rm Type</t>
  </si>
  <si>
    <t>Type</t>
  </si>
  <si>
    <t>Qty Units</t>
  </si>
  <si>
    <t>King Studio L</t>
  </si>
  <si>
    <t>King Studio R</t>
  </si>
  <si>
    <t>King Studio Long L</t>
  </si>
  <si>
    <t>King Den L</t>
  </si>
  <si>
    <t>King Den R</t>
  </si>
  <si>
    <t>King Den Long L</t>
  </si>
  <si>
    <t>King Den Long R</t>
  </si>
  <si>
    <t>King Den Corner L</t>
  </si>
  <si>
    <t>King Den Corner R</t>
  </si>
  <si>
    <t>1 Bed King L</t>
  </si>
  <si>
    <t>1 Bed King R</t>
  </si>
  <si>
    <t>1 Bed King Suite Corner Left</t>
  </si>
  <si>
    <t>1 Bed QQ L</t>
  </si>
  <si>
    <t>1 Bed QQ Suite R</t>
  </si>
  <si>
    <t>L Window</t>
  </si>
  <si>
    <t>S Window</t>
  </si>
  <si>
    <t>ADA King Studio L</t>
  </si>
  <si>
    <t>ADA King Den Corner L</t>
  </si>
  <si>
    <t>ADA King Den Corner Roll In L</t>
  </si>
  <si>
    <t>ADA 1 Bed King Suite Corner L</t>
  </si>
  <si>
    <t>ADA 1 Bed QQ R</t>
  </si>
  <si>
    <t>ADA 1 Bed QQ Roll In R</t>
  </si>
  <si>
    <t>Total S Typ</t>
  </si>
  <si>
    <t>Total L Typ</t>
  </si>
  <si>
    <t>Total S ADA</t>
  </si>
  <si>
    <t>Total L ADA</t>
  </si>
  <si>
    <t>Total Windows</t>
  </si>
  <si>
    <t>Lobby / Billiard Area</t>
  </si>
  <si>
    <t>Lobby / The Commons</t>
  </si>
  <si>
    <t>Lobby / Dining</t>
  </si>
  <si>
    <t>Work Out Room</t>
  </si>
  <si>
    <t>*** We were unable to find HHP-90-01 on the provided plans. If needed, please advise specs so they can be added to quote.</t>
  </si>
  <si>
    <t>***Front fascia nor light blocking sill channels are included in above quote (not specified). If needed, surcharges will apply.</t>
  </si>
  <si>
    <t>***Motorized shades will require power via 120v standard outlet within 5' of each motor location. Control is quoted via a battery powered wireless single channel wall switch. All electrical to be provided by OTHERS.</t>
  </si>
  <si>
    <t>Total Price</t>
  </si>
  <si>
    <t>Total Install Cost</t>
  </si>
  <si>
    <t>Fabric: Halden 3% / TBD                                                                   Hardware: White</t>
  </si>
  <si>
    <t>Fabric: Arizona 0% / TBD                                                                  Hardware: Anodized</t>
  </si>
  <si>
    <t>***Shades have been quoted using our in house product &amp; fabrics to match HH Lansing as a spec</t>
  </si>
  <si>
    <t>Air</t>
  </si>
  <si>
    <t>Time</t>
  </si>
  <si>
    <t>PD</t>
  </si>
  <si>
    <t>Car</t>
  </si>
  <si>
    <t>Budgeting travel to cover TS Drapery out of MD as last resort if Ken Palmquist in CO is not available.</t>
  </si>
  <si>
    <t>***REV1:  Revised quantities &amp; sizes.</t>
  </si>
  <si>
    <t>GR</t>
  </si>
  <si>
    <t>Suite</t>
  </si>
  <si>
    <t xml:space="preserve">ADA </t>
  </si>
  <si>
    <r>
      <rPr>
        <b/>
        <u/>
        <sz val="14"/>
        <color rgb="FFFF0000"/>
        <rFont val="Arial"/>
        <family val="2"/>
      </rPr>
      <t xml:space="preserve">ADDITIONAL EXPENSES NOT INCLUDED IN QUOTE ABOVE:
</t>
    </r>
    <r>
      <rPr>
        <b/>
        <sz val="14"/>
        <color indexed="10"/>
        <rFont val="Arial"/>
        <family val="1"/>
        <charset val="204"/>
      </rPr>
      <t xml:space="preserve">
</t>
    </r>
    <r>
      <rPr>
        <sz val="14"/>
        <color indexed="8"/>
        <rFont val="Arial"/>
        <family val="1"/>
        <charset val="204"/>
      </rPr>
      <t xml:space="preserve">* FREIGHT IS </t>
    </r>
    <r>
      <rPr>
        <b/>
        <i/>
        <sz val="14"/>
        <color indexed="8"/>
        <rFont val="Arial"/>
        <family val="1"/>
        <charset val="204"/>
      </rPr>
      <t xml:space="preserve">FOB SHIPPING POINT </t>
    </r>
    <r>
      <rPr>
        <sz val="14"/>
        <color indexed="8"/>
        <rFont val="Arial"/>
        <family val="1"/>
        <charset val="204"/>
      </rPr>
      <t xml:space="preserve">AND WILL BE BILLED PRE-PAY &amp; ADD UPON SHIPMENT(S) IF 3RD PARTY CARRIER INFORMATION IS NOT PROVIDED
* LODGING </t>
    </r>
    <r>
      <rPr>
        <b/>
        <i/>
        <sz val="14"/>
        <color indexed="8"/>
        <rFont val="Arial"/>
        <family val="1"/>
        <charset val="204"/>
      </rPr>
      <t xml:space="preserve">ACCOMMODATIONS </t>
    </r>
    <r>
      <rPr>
        <sz val="14"/>
        <color indexed="8"/>
        <rFont val="Arial"/>
        <family val="1"/>
        <charset val="204"/>
      </rPr>
      <t xml:space="preserve">FOR ONSITE SERVICES ARE NOT INCLUDED IN THE QUOTE ABOVE AND WILL BE BILLED AT APPLICABLE SEASONAL LOCAL RATES IF NOT PROVIDED BY THE SITE.
</t>
    </r>
    <r>
      <rPr>
        <b/>
        <i/>
        <sz val="14"/>
        <color indexed="8"/>
        <rFont val="Arial"/>
        <family val="1"/>
        <charset val="204"/>
      </rPr>
      <t xml:space="preserve">* SALES TAX </t>
    </r>
    <r>
      <rPr>
        <sz val="14"/>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</si>
  <si>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r>
      <rPr>
        <b/>
        <u/>
        <sz val="14"/>
        <color indexed="8"/>
        <rFont val="Arial"/>
        <family val="2"/>
      </rPr>
      <t>Payment Terms</t>
    </r>
    <r>
      <rPr>
        <b/>
        <sz val="14"/>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</si>
  <si>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4"/>
        <color indexed="8"/>
        <rFont val="Arial"/>
        <family val="2"/>
      </rPr>
      <t>all</t>
    </r>
    <r>
      <rPr>
        <b/>
        <sz val="14"/>
        <color indexed="8"/>
        <rFont val="Arial"/>
        <family val="2"/>
      </rPr>
      <t xml:space="preserve"> fabrics related to the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</si>
</sst>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1" x14ac:knownFonts="1">
    <font>
      <sz val="10"/>
      <name val="Arial"/>
    </font>
    <font>
      <sz val="10"/>
      <name val="Arial"/>
      <family val="2"/>
    </font>
    <font>
      <sz val="14"/>
      <name val="Arial"/>
      <family val="2"/>
    </font>
    <font>
      <sz val="9"/>
      <name val="Arial"/>
      <family val="2"/>
    </font>
    <font>
      <b/>
      <sz val="9"/>
      <name val="Arial"/>
      <family val="2"/>
    </font>
    <font>
      <sz val="10"/>
      <name val="Arial"/>
      <family val="2"/>
    </font>
    <font>
      <b/>
      <sz val="10"/>
      <name val="Arial"/>
      <family val="2"/>
    </font>
    <font>
      <u/>
      <sz val="11"/>
      <color indexed="12"/>
      <name val="Garamond"/>
      <family val="1"/>
    </font>
    <font>
      <sz val="8"/>
      <name val="Arial"/>
      <family val="2"/>
    </font>
    <font>
      <b/>
      <sz val="14"/>
      <name val="Arial"/>
      <family val="2"/>
    </font>
    <font>
      <sz val="10"/>
      <name val="Arial"/>
      <family val="2"/>
    </font>
    <font>
      <sz val="10"/>
      <name val="Arial"/>
      <family val="2"/>
    </font>
    <font>
      <sz val="11"/>
      <name val="Garamond"/>
      <family val="1"/>
    </font>
    <font>
      <sz val="11"/>
      <name val="Garamond"/>
      <family val="1"/>
    </font>
    <font>
      <u/>
      <sz val="14"/>
      <color indexed="12"/>
      <name val="Garamond"/>
      <family val="1"/>
    </font>
    <font>
      <sz val="10"/>
      <color indexed="1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sz val="9"/>
      <color rgb="FFFF0000"/>
      <name val="Arial"/>
      <family val="2"/>
    </font>
    <font>
      <sz val="14"/>
      <color rgb="FFFF0000"/>
      <name val="Arial"/>
      <family val="2"/>
    </font>
    <font>
      <b/>
      <sz val="14"/>
      <color indexed="10"/>
      <name val="Arial"/>
      <family val="2"/>
    </font>
    <font>
      <b/>
      <i/>
      <sz val="14"/>
      <name val="Arial"/>
      <family val="2"/>
    </font>
    <font>
      <b/>
      <sz val="14"/>
      <color indexed="8"/>
      <name val="Arial"/>
      <family val="2"/>
    </font>
    <font>
      <b/>
      <u/>
      <sz val="14"/>
      <color rgb="FFFF0000"/>
      <name val="Arial"/>
      <family val="2"/>
    </font>
    <font>
      <b/>
      <sz val="14"/>
      <color indexed="10"/>
      <name val="Arial"/>
      <family val="1"/>
      <charset val="204"/>
    </font>
    <font>
      <sz val="14"/>
      <color indexed="8"/>
      <name val="Arial"/>
      <family val="1"/>
      <charset val="204"/>
    </font>
    <font>
      <b/>
      <i/>
      <sz val="14"/>
      <color indexed="8"/>
      <name val="Arial"/>
      <family val="1"/>
      <charset val="204"/>
    </font>
    <font>
      <sz val="14"/>
      <color indexed="8"/>
      <name val="Arial"/>
      <family val="2"/>
    </font>
    <font>
      <b/>
      <u/>
      <sz val="14"/>
      <color indexed="8"/>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xf numFmtId="44" fontId="1" fillId="0" borderId="0" applyFont="0" applyFill="0" applyBorder="0" applyAlignment="0" applyProtection="0"/>
    <xf numFmtId="44" fontId="10"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0" fontId="7" fillId="0" borderId="0" applyNumberFormat="0" applyFill="0" applyBorder="0" applyAlignment="0" applyProtection="0">
      <alignment vertical="top"/>
      <protection locked="0"/>
    </xf>
    <xf numFmtId="0" fontId="5" fillId="0" borderId="0"/>
    <xf numFmtId="0" fontId="12" fillId="0" borderId="0"/>
    <xf numFmtId="9" fontId="1"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cellStyleXfs>
  <cellXfs count="134">
    <xf numFmtId="0" fontId="0" fillId="0" borderId="0" xfId="0"/>
    <xf numFmtId="0" fontId="5" fillId="0" borderId="0" xfId="0" applyFont="1"/>
    <xf numFmtId="0" fontId="3" fillId="0" borderId="0" xfId="0" applyFont="1"/>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6"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17" fillId="0" borderId="0" xfId="0" applyFont="1" applyAlignment="1">
      <alignment horizontal="left"/>
    </xf>
    <xf numFmtId="0" fontId="5" fillId="0" borderId="0" xfId="0" applyFont="1" applyAlignment="1">
      <alignment wrapText="1"/>
    </xf>
    <xf numFmtId="0" fontId="18" fillId="0" borderId="0" xfId="0" applyFont="1" applyAlignment="1">
      <alignment wrapText="1"/>
    </xf>
    <xf numFmtId="0" fontId="5" fillId="3" borderId="0" xfId="0" applyFont="1" applyFill="1" applyAlignment="1">
      <alignment wrapText="1"/>
    </xf>
    <xf numFmtId="0" fontId="6" fillId="0" borderId="0" xfId="0" applyFont="1"/>
    <xf numFmtId="0" fontId="6" fillId="0" borderId="0" xfId="0" applyFont="1" applyAlignment="1">
      <alignment wrapText="1"/>
    </xf>
    <xf numFmtId="0" fontId="19" fillId="0" borderId="0" xfId="0" applyFont="1" applyAlignment="1">
      <alignment wrapText="1"/>
    </xf>
    <xf numFmtId="0" fontId="2" fillId="0" borderId="0" xfId="0" applyFont="1" applyAlignment="1">
      <alignment horizontal="left" indent="1"/>
    </xf>
    <xf numFmtId="0" fontId="14" fillId="0" borderId="0" xfId="11" applyFont="1" applyFill="1" applyBorder="1" applyAlignment="1" applyProtection="1">
      <alignment horizontal="left" indent="1"/>
    </xf>
    <xf numFmtId="0" fontId="9" fillId="0" borderId="0" xfId="0" applyFont="1"/>
    <xf numFmtId="0" fontId="1" fillId="0" borderId="0" xfId="0" applyFont="1" applyAlignment="1">
      <alignment wrapText="1"/>
    </xf>
    <xf numFmtId="0" fontId="3" fillId="0" borderId="0" xfId="0" applyFont="1" applyAlignment="1">
      <alignment horizontal="right"/>
    </xf>
    <xf numFmtId="0" fontId="8" fillId="0" borderId="0" xfId="0" applyFont="1" applyAlignment="1">
      <alignment horizontal="right"/>
    </xf>
    <xf numFmtId="0" fontId="0" fillId="0" borderId="22" xfId="0" applyBorder="1"/>
    <xf numFmtId="0" fontId="4" fillId="0" borderId="22" xfId="0" applyFont="1" applyBorder="1"/>
    <xf numFmtId="0" fontId="0" fillId="4" borderId="0" xfId="0" applyFill="1"/>
    <xf numFmtId="0" fontId="8" fillId="4" borderId="0" xfId="0" applyFont="1" applyFill="1" applyAlignment="1">
      <alignment horizontal="right"/>
    </xf>
    <xf numFmtId="0" fontId="3" fillId="4" borderId="0" xfId="0" applyFont="1" applyFill="1" applyAlignment="1">
      <alignment horizontal="right"/>
    </xf>
    <xf numFmtId="0" fontId="0" fillId="4" borderId="22" xfId="0" applyFill="1" applyBorder="1"/>
    <xf numFmtId="0" fontId="8" fillId="4" borderId="22" xfId="0" applyFont="1" applyFill="1" applyBorder="1" applyAlignment="1">
      <alignment horizontal="right"/>
    </xf>
    <xf numFmtId="0" fontId="3" fillId="0" borderId="22" xfId="0" applyFont="1" applyBorder="1"/>
    <xf numFmtId="0" fontId="3" fillId="0" borderId="22" xfId="0" applyFont="1" applyBorder="1" applyAlignment="1">
      <alignment horizontal="right"/>
    </xf>
    <xf numFmtId="0" fontId="20" fillId="0" borderId="0" xfId="0" applyFont="1" applyAlignment="1">
      <alignment horizontal="right"/>
    </xf>
    <xf numFmtId="0" fontId="17" fillId="3" borderId="0" xfId="0" applyFont="1" applyFill="1" applyAlignment="1">
      <alignment horizontal="left"/>
    </xf>
    <xf numFmtId="165" fontId="2" fillId="0" borderId="10" xfId="0" applyNumberFormat="1" applyFont="1" applyBorder="1" applyAlignment="1">
      <alignment horizontal="left" wrapText="1"/>
    </xf>
    <xf numFmtId="0" fontId="17" fillId="0" borderId="0" xfId="0" applyFont="1" applyAlignment="1">
      <alignment horizontal="left" wrapText="1"/>
    </xf>
    <xf numFmtId="0" fontId="2" fillId="0" borderId="10" xfId="0" applyFont="1" applyBorder="1" applyAlignment="1">
      <alignment wrapText="1"/>
    </xf>
    <xf numFmtId="0" fontId="9" fillId="0" borderId="0" xfId="0" applyFont="1" applyAlignment="1">
      <alignment horizontal="left" indent="1"/>
    </xf>
    <xf numFmtId="0" fontId="2" fillId="0" borderId="0" xfId="0" applyFont="1"/>
    <xf numFmtId="0" fontId="9" fillId="0" borderId="0" xfId="0" applyFont="1" applyAlignment="1">
      <alignment horizontal="left"/>
    </xf>
    <xf numFmtId="0" fontId="9" fillId="0" borderId="0" xfId="0" applyFont="1" applyAlignment="1">
      <alignment horizontal="right"/>
    </xf>
    <xf numFmtId="0" fontId="9" fillId="0" borderId="0" xfId="0" applyFont="1" applyAlignment="1">
      <alignment horizontal="center"/>
    </xf>
    <xf numFmtId="0" fontId="21" fillId="0" borderId="0" xfId="0" applyFont="1" applyAlignment="1">
      <alignment horizontal="left"/>
    </xf>
    <xf numFmtId="0" fontId="9" fillId="0" borderId="10" xfId="0" applyFont="1" applyBorder="1" applyAlignment="1">
      <alignment horizontal="center"/>
    </xf>
    <xf numFmtId="0" fontId="14" fillId="0" borderId="0" xfId="11" applyFont="1" applyFill="1" applyBorder="1" applyAlignment="1" applyProtection="1">
      <alignment horizontal="left"/>
    </xf>
    <xf numFmtId="0" fontId="9" fillId="0" borderId="0" xfId="0" applyFont="1" applyAlignment="1">
      <alignment horizontal="center"/>
    </xf>
    <xf numFmtId="0" fontId="9" fillId="2" borderId="1" xfId="0" applyFont="1" applyFill="1" applyBorder="1" applyAlignment="1">
      <alignment horizontal="center"/>
    </xf>
    <xf numFmtId="0" fontId="9" fillId="2" borderId="6" xfId="0" applyFont="1" applyFill="1" applyBorder="1" applyAlignment="1">
      <alignment horizontal="center"/>
    </xf>
    <xf numFmtId="0" fontId="9" fillId="2" borderId="6" xfId="0" applyFont="1" applyFill="1" applyBorder="1" applyAlignment="1">
      <alignment horizontal="center" wrapText="1"/>
    </xf>
    <xf numFmtId="0" fontId="2" fillId="0" borderId="7" xfId="0" applyFont="1" applyBorder="1" applyAlignment="1">
      <alignment horizontal="center" wrapText="1"/>
    </xf>
    <xf numFmtId="0" fontId="9" fillId="2" borderId="7" xfId="0" applyFont="1" applyFill="1" applyBorder="1" applyAlignment="1">
      <alignment horizontal="center"/>
    </xf>
    <xf numFmtId="44" fontId="9" fillId="2" borderId="1" xfId="1" applyFont="1" applyFill="1" applyBorder="1" applyAlignment="1">
      <alignment horizontal="center"/>
    </xf>
    <xf numFmtId="0" fontId="9" fillId="2" borderId="2" xfId="0" applyFont="1" applyFill="1" applyBorder="1" applyAlignment="1">
      <alignment horizontal="center"/>
    </xf>
    <xf numFmtId="0" fontId="9" fillId="2" borderId="9" xfId="0" applyFont="1" applyFill="1" applyBorder="1" applyAlignment="1">
      <alignment horizontal="center" wrapText="1"/>
    </xf>
    <xf numFmtId="9" fontId="17" fillId="0" borderId="0" xfId="14" applyFont="1" applyFill="1" applyAlignment="1">
      <alignment horizontal="center"/>
    </xf>
    <xf numFmtId="0" fontId="21" fillId="0" borderId="1" xfId="0" applyFont="1" applyBorder="1" applyAlignment="1">
      <alignment horizontal="center"/>
    </xf>
    <xf numFmtId="0" fontId="21" fillId="0" borderId="1"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wrapText="1"/>
    </xf>
    <xf numFmtId="164" fontId="21" fillId="0" borderId="1" xfId="1" applyNumberFormat="1" applyFont="1" applyFill="1" applyBorder="1" applyAlignment="1">
      <alignment horizontal="center"/>
    </xf>
    <xf numFmtId="164" fontId="21" fillId="0" borderId="1" xfId="1" applyNumberFormat="1" applyFont="1" applyFill="1" applyBorder="1"/>
    <xf numFmtId="44" fontId="2" fillId="0" borderId="0" xfId="1" applyFont="1" applyFill="1" applyBorder="1"/>
    <xf numFmtId="44" fontId="2" fillId="4" borderId="0" xfId="1" applyFont="1" applyFill="1"/>
    <xf numFmtId="44" fontId="2" fillId="0" borderId="0" xfId="1" applyFont="1" applyFill="1"/>
    <xf numFmtId="44" fontId="2" fillId="0" borderId="0" xfId="0" applyNumberFormat="1" applyFont="1"/>
    <xf numFmtId="0" fontId="2" fillId="0" borderId="1" xfId="0" applyFont="1" applyBorder="1" applyAlignment="1">
      <alignment horizontal="center"/>
    </xf>
    <xf numFmtId="164" fontId="2" fillId="0" borderId="1" xfId="1" applyNumberFormat="1" applyFont="1" applyFill="1" applyBorder="1" applyAlignment="1">
      <alignment horizontal="center"/>
    </xf>
    <xf numFmtId="164" fontId="2" fillId="0" borderId="1" xfId="1" applyNumberFormat="1" applyFont="1" applyFill="1" applyBorder="1"/>
    <xf numFmtId="0" fontId="21" fillId="0" borderId="8" xfId="0" applyFont="1" applyBorder="1" applyAlignment="1">
      <alignment horizontal="center"/>
    </xf>
    <xf numFmtId="0" fontId="21" fillId="0" borderId="8" xfId="0" applyFont="1" applyBorder="1" applyAlignment="1">
      <alignment horizontal="center" wrapText="1"/>
    </xf>
    <xf numFmtId="0" fontId="2" fillId="0" borderId="8" xfId="0" applyFont="1" applyBorder="1" applyAlignment="1">
      <alignment horizontal="center" wrapText="1"/>
    </xf>
    <xf numFmtId="164" fontId="21" fillId="0" borderId="8" xfId="1" applyNumberFormat="1" applyFont="1" applyFill="1" applyBorder="1" applyAlignment="1">
      <alignment horizontal="center"/>
    </xf>
    <xf numFmtId="164" fontId="21" fillId="0" borderId="8" xfId="1" applyNumberFormat="1" applyFont="1" applyFill="1" applyBorder="1"/>
    <xf numFmtId="0" fontId="21" fillId="0" borderId="26" xfId="0" applyFont="1" applyBorder="1" applyAlignment="1">
      <alignment horizontal="center"/>
    </xf>
    <xf numFmtId="0" fontId="21" fillId="0" borderId="26" xfId="0" applyFont="1" applyBorder="1" applyAlignment="1">
      <alignment horizontal="center" wrapText="1"/>
    </xf>
    <xf numFmtId="0" fontId="2" fillId="0" borderId="26" xfId="0" applyFont="1" applyBorder="1" applyAlignment="1">
      <alignment horizontal="center" wrapText="1"/>
    </xf>
    <xf numFmtId="164" fontId="21" fillId="0" borderId="26" xfId="1" applyNumberFormat="1" applyFont="1" applyFill="1" applyBorder="1" applyAlignment="1">
      <alignment horizontal="center"/>
    </xf>
    <xf numFmtId="164" fontId="21" fillId="0" borderId="26" xfId="1" applyNumberFormat="1" applyFont="1" applyFill="1" applyBorder="1"/>
    <xf numFmtId="0" fontId="2" fillId="0" borderId="8" xfId="0" applyFont="1" applyBorder="1" applyAlignment="1">
      <alignment horizontal="center"/>
    </xf>
    <xf numFmtId="0" fontId="2" fillId="0" borderId="26" xfId="0" applyFont="1" applyBorder="1" applyAlignment="1">
      <alignment horizontal="center"/>
    </xf>
    <xf numFmtId="164" fontId="2" fillId="0" borderId="8" xfId="1" applyNumberFormat="1" applyFont="1" applyFill="1" applyBorder="1" applyAlignment="1">
      <alignment horizontal="center"/>
    </xf>
    <xf numFmtId="164" fontId="2" fillId="0" borderId="8" xfId="1" applyNumberFormat="1" applyFont="1" applyFill="1" applyBorder="1"/>
    <xf numFmtId="0" fontId="2" fillId="0" borderId="23" xfId="0" applyFont="1" applyBorder="1" applyAlignment="1">
      <alignment horizontal="center"/>
    </xf>
    <xf numFmtId="0" fontId="2" fillId="0" borderId="24" xfId="0" applyFont="1" applyBorder="1" applyAlignment="1">
      <alignment horizontal="center"/>
    </xf>
    <xf numFmtId="0" fontId="2" fillId="0" borderId="0" xfId="0" applyFont="1" applyAlignment="1">
      <alignment horizontal="center"/>
    </xf>
    <xf numFmtId="0" fontId="2" fillId="0" borderId="25" xfId="0" applyFont="1" applyBorder="1" applyAlignment="1">
      <alignment horizontal="center"/>
    </xf>
    <xf numFmtId="0" fontId="21" fillId="0" borderId="23" xfId="0" applyFont="1" applyBorder="1" applyAlignment="1">
      <alignment horizontal="center" wrapText="1"/>
    </xf>
    <xf numFmtId="164" fontId="2" fillId="0" borderId="23" xfId="1" applyNumberFormat="1" applyFont="1" applyFill="1" applyBorder="1" applyAlignment="1">
      <alignment horizontal="center"/>
    </xf>
    <xf numFmtId="164" fontId="2" fillId="0" borderId="23" xfId="1" applyNumberFormat="1" applyFont="1" applyFill="1" applyBorder="1"/>
    <xf numFmtId="6" fontId="2" fillId="0" borderId="0" xfId="0" applyNumberFormat="1" applyFont="1"/>
    <xf numFmtId="0" fontId="2" fillId="0" borderId="1" xfId="0" applyFont="1" applyBorder="1" applyAlignment="1">
      <alignment horizontal="center"/>
    </xf>
    <xf numFmtId="44" fontId="2" fillId="0" borderId="0" xfId="1" applyFont="1"/>
    <xf numFmtId="44" fontId="9" fillId="0" borderId="0" xfId="0" applyNumberFormat="1" applyFont="1"/>
    <xf numFmtId="44" fontId="22" fillId="0" borderId="0" xfId="0" applyNumberFormat="1" applyFont="1"/>
    <xf numFmtId="0" fontId="2" fillId="0" borderId="11" xfId="0" applyFont="1" applyBorder="1" applyAlignment="1">
      <alignment horizontal="center"/>
    </xf>
    <xf numFmtId="0" fontId="2" fillId="0" borderId="12" xfId="0" applyFont="1" applyBorder="1"/>
    <xf numFmtId="0" fontId="2" fillId="0" borderId="13" xfId="0" applyFont="1" applyBorder="1"/>
    <xf numFmtId="0" fontId="23" fillId="0" borderId="5" xfId="0" applyFont="1" applyBorder="1" applyAlignment="1">
      <alignment horizontal="left"/>
    </xf>
    <xf numFmtId="0" fontId="2" fillId="0" borderId="3" xfId="0" applyFont="1" applyBorder="1" applyAlignment="1">
      <alignment horizontal="center"/>
    </xf>
    <xf numFmtId="164" fontId="9" fillId="0" borderId="3" xfId="0" applyNumberFormat="1" applyFont="1" applyBorder="1" applyAlignment="1">
      <alignment horizontal="center"/>
    </xf>
    <xf numFmtId="164" fontId="9" fillId="0" borderId="4" xfId="1" applyNumberFormat="1" applyFont="1" applyFill="1" applyBorder="1"/>
    <xf numFmtId="44" fontId="2" fillId="0" borderId="0" xfId="1" applyFont="1" applyFill="1" applyBorder="1" applyAlignment="1">
      <alignment horizontal="center"/>
    </xf>
    <xf numFmtId="0" fontId="21" fillId="0" borderId="0" xfId="0" applyFont="1" applyAlignment="1">
      <alignment wrapText="1"/>
    </xf>
    <xf numFmtId="44" fontId="24" fillId="0" borderId="0" xfId="0" applyNumberFormat="1" applyFont="1"/>
    <xf numFmtId="0" fontId="21" fillId="0" borderId="0" xfId="0" applyFont="1" applyAlignment="1">
      <alignment wrapText="1"/>
    </xf>
    <xf numFmtId="0" fontId="24" fillId="0" borderId="14" xfId="0" applyFont="1" applyBorder="1" applyAlignment="1">
      <alignment horizontal="center" wrapText="1"/>
    </xf>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applyAlignment="1">
      <alignment wrapText="1"/>
    </xf>
    <xf numFmtId="0" fontId="2" fillId="0" borderId="0" xfId="0" applyFont="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20" xfId="0" applyFont="1" applyBorder="1" applyAlignment="1">
      <alignment wrapText="1"/>
    </xf>
    <xf numFmtId="0" fontId="2" fillId="0" borderId="21" xfId="0" applyFont="1" applyBorder="1" applyAlignment="1">
      <alignment wrapText="1"/>
    </xf>
    <xf numFmtId="0" fontId="21" fillId="0" borderId="0" xfId="0" applyFont="1" applyAlignment="1">
      <alignment horizontal="center"/>
    </xf>
    <xf numFmtId="44" fontId="2" fillId="0" borderId="0" xfId="4" applyFont="1" applyFill="1" applyBorder="1" applyAlignment="1">
      <alignment horizontal="center"/>
    </xf>
    <xf numFmtId="44" fontId="2" fillId="0" borderId="0" xfId="4" applyFont="1" applyFill="1" applyBorder="1"/>
    <xf numFmtId="0" fontId="21" fillId="3" borderId="0" xfId="0" applyFont="1" applyFill="1" applyAlignment="1">
      <alignment horizontal="center"/>
    </xf>
    <xf numFmtId="44" fontId="21" fillId="0" borderId="0" xfId="1" applyFont="1" applyFill="1" applyBorder="1" applyAlignment="1">
      <alignment horizontal="center"/>
    </xf>
    <xf numFmtId="44" fontId="21" fillId="0" borderId="0" xfId="1" applyFont="1" applyFill="1" applyBorder="1"/>
    <xf numFmtId="0" fontId="29" fillId="0" borderId="0" xfId="0" applyFont="1" applyAlignment="1">
      <alignment vertical="center"/>
    </xf>
    <xf numFmtId="0" fontId="30"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horizontal="left" vertical="center"/>
    </xf>
    <xf numFmtId="44" fontId="29" fillId="0" borderId="0" xfId="1" applyFont="1" applyFill="1" applyBorder="1" applyAlignment="1">
      <alignment vertical="center"/>
    </xf>
    <xf numFmtId="0" fontId="24" fillId="0" borderId="0" xfId="0" applyFont="1" applyAlignment="1">
      <alignment horizontal="center"/>
    </xf>
    <xf numFmtId="0" fontId="24" fillId="0" borderId="0" xfId="0" applyFont="1" applyAlignment="1">
      <alignment horizontal="left"/>
    </xf>
    <xf numFmtId="44" fontId="2" fillId="0" borderId="0" xfId="1" applyFont="1" applyFill="1" applyBorder="1" applyAlignment="1"/>
    <xf numFmtId="44" fontId="29" fillId="0" borderId="0" xfId="1" applyFont="1" applyFill="1" applyBorder="1" applyAlignment="1"/>
    <xf numFmtId="0" fontId="29" fillId="0" borderId="0" xfId="0" applyFont="1"/>
    <xf numFmtId="0" fontId="29" fillId="0" borderId="0" xfId="0" applyFont="1" applyAlignment="1">
      <alignment horizontal="center"/>
    </xf>
    <xf numFmtId="0" fontId="29" fillId="0" borderId="0" xfId="0" applyFont="1" applyAlignment="1">
      <alignment horizontal="left"/>
    </xf>
    <xf numFmtId="0" fontId="24" fillId="0" borderId="0" xfId="0" applyFont="1" applyAlignment="1">
      <alignment horizontal="left" vertical="top"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2918154</xdr:colOff>
      <xdr:row>0</xdr:row>
      <xdr:rowOff>0</xdr:rowOff>
    </xdr:from>
    <xdr:to>
      <xdr:col>10</xdr:col>
      <xdr:colOff>1118274</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137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145596</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202746</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153"/>
  <sheetViews>
    <sheetView tabSelected="1" zoomScale="49" zoomScaleNormal="100" zoomScaleSheetLayoutView="100" workbookViewId="0">
      <selection activeCell="AB16" sqref="AB16"/>
    </sheetView>
  </sheetViews>
  <sheetFormatPr defaultColWidth="8.85546875" defaultRowHeight="18" x14ac:dyDescent="0.25"/>
  <cols>
    <col min="1" max="1" width="6.5703125" style="4" customWidth="1"/>
    <col min="2" max="2" width="12.42578125" style="4" customWidth="1"/>
    <col min="3" max="3" width="12.5703125" style="4" customWidth="1"/>
    <col min="4" max="5" width="10.5703125" style="4" customWidth="1"/>
    <col min="6" max="6" width="73.7109375" style="4" customWidth="1"/>
    <col min="7" max="7" width="45" style="4" customWidth="1"/>
    <col min="8" max="10" width="12.5703125" style="4" customWidth="1"/>
    <col min="11" max="11" width="39.5703125" style="39" customWidth="1"/>
    <col min="12" max="12" width="12" style="39" customWidth="1"/>
    <col min="13" max="14" width="13.28515625" style="39" bestFit="1" customWidth="1"/>
    <col min="15" max="15" width="29.28515625" style="39" customWidth="1"/>
    <col min="16" max="16" width="13.28515625" style="39" bestFit="1" customWidth="1"/>
    <col min="17" max="17" width="12.7109375" style="39" customWidth="1"/>
    <col min="18" max="18" width="8.85546875" style="39"/>
    <col min="19" max="20" width="12.7109375" style="39" customWidth="1"/>
    <col min="21" max="16384" width="8.85546875" style="39"/>
  </cols>
  <sheetData>
    <row r="1" spans="1:17" ht="20.100000000000001" customHeight="1" x14ac:dyDescent="0.25">
      <c r="A1" s="5" t="s">
        <v>130</v>
      </c>
      <c r="B1" s="35">
        <v>45911</v>
      </c>
      <c r="C1" s="37"/>
      <c r="D1" s="37"/>
      <c r="E1" s="37"/>
      <c r="F1" s="10" t="s">
        <v>43</v>
      </c>
      <c r="G1" s="38" t="s">
        <v>135</v>
      </c>
      <c r="H1" s="39"/>
    </row>
    <row r="2" spans="1:17" ht="20.100000000000001" customHeight="1" x14ac:dyDescent="0.25">
      <c r="A2" s="3" t="s">
        <v>46</v>
      </c>
      <c r="B2" s="5"/>
      <c r="C2" s="5"/>
      <c r="F2" s="10"/>
      <c r="G2" s="18"/>
    </row>
    <row r="3" spans="1:17" ht="20.100000000000001" customHeight="1" x14ac:dyDescent="0.25">
      <c r="A3" s="3" t="s">
        <v>22</v>
      </c>
      <c r="C3" s="3"/>
      <c r="E3" s="10"/>
      <c r="F3" s="10" t="s">
        <v>2</v>
      </c>
      <c r="G3" s="38" t="s">
        <v>140</v>
      </c>
      <c r="H3" s="3"/>
    </row>
    <row r="4" spans="1:17" ht="20.100000000000001" customHeight="1" x14ac:dyDescent="0.25">
      <c r="A4" s="3" t="s">
        <v>23</v>
      </c>
      <c r="E4" s="10"/>
      <c r="F4" s="10"/>
      <c r="G4" s="38" t="s">
        <v>136</v>
      </c>
      <c r="H4" s="3"/>
    </row>
    <row r="5" spans="1:17" ht="10.15" customHeight="1" x14ac:dyDescent="0.25">
      <c r="A5" s="3"/>
      <c r="E5" s="10"/>
      <c r="F5" s="39"/>
      <c r="G5" s="39"/>
      <c r="H5" s="3"/>
    </row>
    <row r="6" spans="1:17" ht="20.100000000000001" customHeight="1" x14ac:dyDescent="0.25">
      <c r="A6" s="39"/>
      <c r="F6" s="10" t="s">
        <v>116</v>
      </c>
      <c r="G6" s="38" t="s">
        <v>139</v>
      </c>
      <c r="H6" s="3"/>
    </row>
    <row r="7" spans="1:17" ht="20.100000000000001" customHeight="1" x14ac:dyDescent="0.25">
      <c r="E7" s="10"/>
      <c r="F7" s="10" t="s">
        <v>42</v>
      </c>
      <c r="G7" s="18" t="s">
        <v>137</v>
      </c>
    </row>
    <row r="8" spans="1:17" ht="20.100000000000001" customHeight="1" x14ac:dyDescent="0.3">
      <c r="A8" s="3"/>
      <c r="D8" s="40"/>
      <c r="E8" s="10"/>
      <c r="F8" s="10"/>
      <c r="G8" s="19" t="s">
        <v>138</v>
      </c>
      <c r="H8" s="40"/>
    </row>
    <row r="9" spans="1:17" ht="10.15" customHeight="1" x14ac:dyDescent="0.25">
      <c r="A9" s="3"/>
      <c r="D9" s="40"/>
      <c r="E9" s="40"/>
      <c r="F9" s="41"/>
      <c r="G9" s="18"/>
      <c r="H9" s="40"/>
    </row>
    <row r="10" spans="1:17" ht="20.100000000000001" customHeight="1" x14ac:dyDescent="0.25">
      <c r="E10" s="10"/>
      <c r="F10" s="10" t="s">
        <v>13</v>
      </c>
      <c r="G10" s="18" t="s">
        <v>28</v>
      </c>
    </row>
    <row r="11" spans="1:17" ht="20.100000000000001" customHeight="1" x14ac:dyDescent="0.25">
      <c r="A11" s="3"/>
      <c r="D11" s="40"/>
      <c r="E11" s="10"/>
      <c r="F11" s="39"/>
      <c r="G11" s="18" t="s">
        <v>29</v>
      </c>
      <c r="H11" s="42" t="s">
        <v>117</v>
      </c>
      <c r="I11" s="42"/>
      <c r="M11" s="43"/>
    </row>
    <row r="12" spans="1:17" ht="20.100000000000001" customHeight="1" x14ac:dyDescent="0.3">
      <c r="A12" s="3"/>
      <c r="D12" s="40"/>
      <c r="E12" s="10"/>
      <c r="F12" s="39"/>
      <c r="G12" s="19" t="s">
        <v>30</v>
      </c>
      <c r="H12" s="44"/>
      <c r="I12" s="44"/>
    </row>
    <row r="13" spans="1:17" ht="15" customHeight="1" x14ac:dyDescent="0.3">
      <c r="A13" s="40"/>
      <c r="B13" s="40"/>
      <c r="C13" s="40"/>
      <c r="G13" s="45"/>
      <c r="N13" s="46" t="s">
        <v>35</v>
      </c>
    </row>
    <row r="14" spans="1:17" s="20" customFormat="1" ht="14.45" customHeight="1" x14ac:dyDescent="0.25">
      <c r="A14" s="47"/>
      <c r="B14" s="47"/>
      <c r="C14" s="48"/>
      <c r="D14" s="49" t="s">
        <v>44</v>
      </c>
      <c r="E14" s="50"/>
      <c r="F14" s="51"/>
      <c r="G14" s="47" t="s">
        <v>14</v>
      </c>
      <c r="H14" s="47" t="s">
        <v>15</v>
      </c>
      <c r="I14" s="47" t="s">
        <v>16</v>
      </c>
      <c r="J14" s="52" t="s">
        <v>17</v>
      </c>
      <c r="K14" s="52" t="s">
        <v>17</v>
      </c>
      <c r="L14" s="46"/>
      <c r="M14" s="46" t="s">
        <v>32</v>
      </c>
      <c r="N14" s="46" t="s">
        <v>34</v>
      </c>
    </row>
    <row r="15" spans="1:17" s="20" customFormat="1" ht="24.95" customHeight="1" thickBot="1" x14ac:dyDescent="0.3">
      <c r="A15" s="53" t="s">
        <v>0</v>
      </c>
      <c r="B15" s="53" t="s">
        <v>3</v>
      </c>
      <c r="C15" s="53" t="s">
        <v>36</v>
      </c>
      <c r="D15" s="54" t="s">
        <v>114</v>
      </c>
      <c r="E15" s="54" t="s">
        <v>115</v>
      </c>
      <c r="F15" s="53" t="s">
        <v>1</v>
      </c>
      <c r="G15" s="53" t="s">
        <v>18</v>
      </c>
      <c r="H15" s="53" t="s">
        <v>16</v>
      </c>
      <c r="I15" s="53" t="s">
        <v>19</v>
      </c>
      <c r="J15" s="53" t="s">
        <v>20</v>
      </c>
      <c r="K15" s="53" t="s">
        <v>19</v>
      </c>
      <c r="L15" s="46"/>
      <c r="M15" s="46" t="s">
        <v>33</v>
      </c>
      <c r="N15" s="55">
        <v>0.25</v>
      </c>
      <c r="O15" s="46" t="s">
        <v>194</v>
      </c>
      <c r="Q15" s="46" t="s">
        <v>195</v>
      </c>
    </row>
    <row r="16" spans="1:17" ht="45" customHeight="1" thickTop="1" x14ac:dyDescent="0.25">
      <c r="A16" s="56">
        <v>113</v>
      </c>
      <c r="B16" s="57" t="s">
        <v>205</v>
      </c>
      <c r="C16" s="56" t="s">
        <v>146</v>
      </c>
      <c r="D16" s="56">
        <v>72</v>
      </c>
      <c r="E16" s="56">
        <v>72</v>
      </c>
      <c r="F16" s="58" t="s">
        <v>150</v>
      </c>
      <c r="G16" s="59" t="s">
        <v>148</v>
      </c>
      <c r="H16" s="56"/>
      <c r="I16" s="56"/>
      <c r="J16" s="60">
        <v>379</v>
      </c>
      <c r="K16" s="61">
        <f t="shared" ref="K16:K19" si="0">J16*A16</f>
        <v>42827</v>
      </c>
      <c r="L16" s="62"/>
      <c r="M16" s="63">
        <f>60+10+10</f>
        <v>80</v>
      </c>
      <c r="N16" s="64">
        <f t="shared" ref="N16" si="1">SUM(M16/(1-$N$15))</f>
        <v>106.66666666666667</v>
      </c>
      <c r="O16" s="65">
        <f>A16*N16</f>
        <v>12053.333333333334</v>
      </c>
      <c r="Q16" s="65">
        <f>A16*M16</f>
        <v>9040</v>
      </c>
    </row>
    <row r="17" spans="1:18" ht="45" customHeight="1" x14ac:dyDescent="0.25">
      <c r="A17" s="66">
        <v>50</v>
      </c>
      <c r="B17" s="59" t="s">
        <v>205</v>
      </c>
      <c r="C17" s="66" t="s">
        <v>146</v>
      </c>
      <c r="D17" s="66">
        <v>36</v>
      </c>
      <c r="E17" s="66">
        <v>72</v>
      </c>
      <c r="F17" s="59" t="s">
        <v>150</v>
      </c>
      <c r="G17" s="59" t="s">
        <v>148</v>
      </c>
      <c r="H17" s="66"/>
      <c r="I17" s="66"/>
      <c r="J17" s="67">
        <v>281.5</v>
      </c>
      <c r="K17" s="68">
        <f t="shared" ref="K17" si="2">J17*A17</f>
        <v>14075</v>
      </c>
      <c r="L17" s="62"/>
      <c r="M17" s="63">
        <f>50+10+10</f>
        <v>70</v>
      </c>
      <c r="N17" s="64">
        <f t="shared" ref="N17" si="3">SUM(M17/(1-$N$15))</f>
        <v>93.333333333333329</v>
      </c>
      <c r="O17" s="65">
        <f t="shared" ref="O17:O20" si="4">A17*N17</f>
        <v>4666.6666666666661</v>
      </c>
      <c r="Q17" s="65">
        <f t="shared" ref="Q17:Q31" si="5">A17*M17</f>
        <v>3500</v>
      </c>
    </row>
    <row r="18" spans="1:18" ht="45" customHeight="1" thickBot="1" x14ac:dyDescent="0.3">
      <c r="A18" s="69">
        <v>15</v>
      </c>
      <c r="B18" s="70" t="s">
        <v>205</v>
      </c>
      <c r="C18" s="69" t="s">
        <v>146</v>
      </c>
      <c r="D18" s="69">
        <v>66</v>
      </c>
      <c r="E18" s="69">
        <v>50</v>
      </c>
      <c r="F18" s="71" t="s">
        <v>150</v>
      </c>
      <c r="G18" s="71" t="s">
        <v>148</v>
      </c>
      <c r="H18" s="69"/>
      <c r="I18" s="69"/>
      <c r="J18" s="72">
        <v>309</v>
      </c>
      <c r="K18" s="73">
        <f t="shared" ref="K18" si="6">J18*A18</f>
        <v>4635</v>
      </c>
      <c r="L18" s="62"/>
      <c r="M18" s="63">
        <f>60+10+10</f>
        <v>80</v>
      </c>
      <c r="N18" s="64">
        <f t="shared" ref="N18" si="7">SUM(M18/(1-$N$15))</f>
        <v>106.66666666666667</v>
      </c>
      <c r="O18" s="65">
        <f t="shared" ref="O18" si="8">A18*N18</f>
        <v>1600</v>
      </c>
      <c r="Q18" s="65">
        <f t="shared" ref="Q18" si="9">A18*M18</f>
        <v>1200</v>
      </c>
    </row>
    <row r="19" spans="1:18" ht="45" customHeight="1" x14ac:dyDescent="0.25">
      <c r="A19" s="74">
        <v>12</v>
      </c>
      <c r="B19" s="75" t="s">
        <v>206</v>
      </c>
      <c r="C19" s="74" t="s">
        <v>146</v>
      </c>
      <c r="D19" s="74">
        <v>66</v>
      </c>
      <c r="E19" s="74">
        <v>50</v>
      </c>
      <c r="F19" s="58" t="s">
        <v>150</v>
      </c>
      <c r="G19" s="76" t="s">
        <v>148</v>
      </c>
      <c r="H19" s="74"/>
      <c r="I19" s="74"/>
      <c r="J19" s="77">
        <v>309</v>
      </c>
      <c r="K19" s="78">
        <f t="shared" si="0"/>
        <v>3708</v>
      </c>
      <c r="L19" s="62"/>
      <c r="M19" s="63">
        <f>60+10+10</f>
        <v>80</v>
      </c>
      <c r="N19" s="64">
        <f t="shared" ref="N19" si="10">SUM(M19/(1-$N$15))</f>
        <v>106.66666666666667</v>
      </c>
      <c r="O19" s="65">
        <f t="shared" si="4"/>
        <v>1280</v>
      </c>
      <c r="Q19" s="65">
        <f t="shared" si="5"/>
        <v>960</v>
      </c>
    </row>
    <row r="20" spans="1:18" ht="45" customHeight="1" x14ac:dyDescent="0.25">
      <c r="A20" s="56">
        <v>19</v>
      </c>
      <c r="B20" s="75" t="s">
        <v>206</v>
      </c>
      <c r="C20" s="56" t="s">
        <v>146</v>
      </c>
      <c r="D20" s="56">
        <v>72</v>
      </c>
      <c r="E20" s="56">
        <v>72</v>
      </c>
      <c r="F20" s="59" t="s">
        <v>150</v>
      </c>
      <c r="G20" s="59" t="s">
        <v>148</v>
      </c>
      <c r="H20" s="56"/>
      <c r="I20" s="56"/>
      <c r="J20" s="60">
        <v>379</v>
      </c>
      <c r="K20" s="61">
        <f t="shared" ref="K20:K22" si="11">J20*A20</f>
        <v>7201</v>
      </c>
      <c r="L20" s="62"/>
      <c r="M20" s="63">
        <f>60+10+10</f>
        <v>80</v>
      </c>
      <c r="N20" s="64">
        <f t="shared" ref="N20" si="12">SUM(M20/(1-$N$15))</f>
        <v>106.66666666666667</v>
      </c>
      <c r="O20" s="65">
        <f t="shared" si="4"/>
        <v>2026.6666666666667</v>
      </c>
      <c r="Q20" s="65">
        <f t="shared" ref="Q20" si="13">A20*M20</f>
        <v>1520</v>
      </c>
    </row>
    <row r="21" spans="1:18" ht="45" customHeight="1" thickBot="1" x14ac:dyDescent="0.3">
      <c r="A21" s="69">
        <v>3</v>
      </c>
      <c r="B21" s="70" t="s">
        <v>206</v>
      </c>
      <c r="C21" s="69" t="s">
        <v>146</v>
      </c>
      <c r="D21" s="69">
        <v>80</v>
      </c>
      <c r="E21" s="69">
        <v>72</v>
      </c>
      <c r="F21" s="71" t="s">
        <v>150</v>
      </c>
      <c r="G21" s="71" t="s">
        <v>148</v>
      </c>
      <c r="H21" s="69"/>
      <c r="I21" s="69"/>
      <c r="J21" s="72">
        <v>412</v>
      </c>
      <c r="K21" s="73">
        <f t="shared" si="11"/>
        <v>1236</v>
      </c>
      <c r="L21" s="62"/>
      <c r="M21" s="63">
        <f>60+10+10</f>
        <v>80</v>
      </c>
      <c r="N21" s="64">
        <f t="shared" ref="N21" si="14">SUM(M21/(1-$N$15))</f>
        <v>106.66666666666667</v>
      </c>
      <c r="O21" s="65">
        <f t="shared" ref="O21:O23" si="15">A21*N21</f>
        <v>320</v>
      </c>
      <c r="Q21" s="65">
        <f t="shared" ref="Q21" si="16">A21*M21</f>
        <v>240</v>
      </c>
    </row>
    <row r="22" spans="1:18" ht="45" customHeight="1" x14ac:dyDescent="0.25">
      <c r="A22" s="74">
        <v>14</v>
      </c>
      <c r="B22" s="75" t="s">
        <v>207</v>
      </c>
      <c r="C22" s="74" t="s">
        <v>147</v>
      </c>
      <c r="D22" s="74">
        <v>72</v>
      </c>
      <c r="E22" s="74">
        <v>72</v>
      </c>
      <c r="F22" s="76" t="s">
        <v>151</v>
      </c>
      <c r="G22" s="76" t="s">
        <v>148</v>
      </c>
      <c r="H22" s="74"/>
      <c r="I22" s="74"/>
      <c r="J22" s="77">
        <v>858</v>
      </c>
      <c r="K22" s="78">
        <f t="shared" si="11"/>
        <v>12012</v>
      </c>
      <c r="L22" s="62"/>
      <c r="M22" s="63">
        <f t="shared" ref="M22:M23" si="17">70+10+10</f>
        <v>90</v>
      </c>
      <c r="N22" s="64">
        <f t="shared" ref="N22:N23" si="18">SUM(M22/(1-$N$15))</f>
        <v>120</v>
      </c>
      <c r="O22" s="65">
        <f t="shared" si="15"/>
        <v>1680</v>
      </c>
      <c r="Q22" s="65">
        <f t="shared" ref="Q22:Q23" si="19">A22*M22</f>
        <v>1260</v>
      </c>
    </row>
    <row r="23" spans="1:18" ht="45" customHeight="1" x14ac:dyDescent="0.25">
      <c r="A23" s="56">
        <v>6</v>
      </c>
      <c r="B23" s="75" t="s">
        <v>207</v>
      </c>
      <c r="C23" s="56" t="s">
        <v>147</v>
      </c>
      <c r="D23" s="56">
        <v>66</v>
      </c>
      <c r="E23" s="56">
        <v>50</v>
      </c>
      <c r="F23" s="59" t="s">
        <v>151</v>
      </c>
      <c r="G23" s="59" t="s">
        <v>148</v>
      </c>
      <c r="H23" s="56"/>
      <c r="I23" s="56"/>
      <c r="J23" s="60">
        <v>790.12</v>
      </c>
      <c r="K23" s="61">
        <f t="shared" ref="K23" si="20">J23*A23</f>
        <v>4740.72</v>
      </c>
      <c r="L23" s="62"/>
      <c r="M23" s="63">
        <f t="shared" si="17"/>
        <v>90</v>
      </c>
      <c r="N23" s="64">
        <f t="shared" si="18"/>
        <v>120</v>
      </c>
      <c r="O23" s="65">
        <f t="shared" si="15"/>
        <v>720</v>
      </c>
      <c r="Q23" s="65">
        <f t="shared" si="19"/>
        <v>540</v>
      </c>
    </row>
    <row r="24" spans="1:18" ht="40.15" customHeight="1" thickBot="1" x14ac:dyDescent="0.3">
      <c r="A24" s="69">
        <v>20</v>
      </c>
      <c r="B24" s="70" t="s">
        <v>207</v>
      </c>
      <c r="C24" s="69" t="s">
        <v>147</v>
      </c>
      <c r="D24" s="79"/>
      <c r="E24" s="79"/>
      <c r="F24" s="71" t="s">
        <v>152</v>
      </c>
      <c r="G24" s="71" t="s">
        <v>153</v>
      </c>
      <c r="H24" s="79"/>
      <c r="I24" s="79"/>
      <c r="J24" s="72">
        <v>80</v>
      </c>
      <c r="K24" s="73">
        <f t="shared" ref="K24" si="21">J24*A24</f>
        <v>1600</v>
      </c>
      <c r="L24" s="62"/>
      <c r="M24" s="63">
        <v>25</v>
      </c>
      <c r="N24" s="64">
        <f t="shared" ref="N24" si="22">SUM(M24/(1-$N$15))</f>
        <v>33.333333333333336</v>
      </c>
      <c r="O24" s="65">
        <f t="shared" ref="O24" si="23">A24*N24</f>
        <v>666.66666666666674</v>
      </c>
      <c r="Q24" s="65">
        <f t="shared" si="5"/>
        <v>500</v>
      </c>
    </row>
    <row r="25" spans="1:18" ht="40.15" customHeight="1" x14ac:dyDescent="0.25">
      <c r="A25" s="66">
        <v>6</v>
      </c>
      <c r="B25" s="76" t="s">
        <v>187</v>
      </c>
      <c r="C25" s="80" t="s">
        <v>141</v>
      </c>
      <c r="D25" s="66">
        <v>42</v>
      </c>
      <c r="E25" s="66">
        <v>126</v>
      </c>
      <c r="F25" s="59" t="s">
        <v>155</v>
      </c>
      <c r="G25" s="59" t="s">
        <v>196</v>
      </c>
      <c r="H25" s="66"/>
      <c r="I25" s="66"/>
      <c r="J25" s="67">
        <v>180</v>
      </c>
      <c r="K25" s="68">
        <f>J25*A25</f>
        <v>1080</v>
      </c>
      <c r="L25" s="62"/>
      <c r="M25" s="63">
        <v>45</v>
      </c>
      <c r="N25" s="64">
        <f t="shared" ref="N25" si="24">SUM(M25/(1-$N$15))</f>
        <v>60</v>
      </c>
      <c r="O25" s="65">
        <f t="shared" ref="O25:O31" si="25">A25*N25</f>
        <v>360</v>
      </c>
      <c r="Q25" s="65">
        <f t="shared" si="5"/>
        <v>270</v>
      </c>
    </row>
    <row r="26" spans="1:18" ht="40.15" customHeight="1" x14ac:dyDescent="0.25">
      <c r="A26" s="66">
        <v>7</v>
      </c>
      <c r="B26" s="59" t="s">
        <v>188</v>
      </c>
      <c r="C26" s="66" t="s">
        <v>141</v>
      </c>
      <c r="D26" s="66">
        <v>35</v>
      </c>
      <c r="E26" s="66">
        <v>126</v>
      </c>
      <c r="F26" s="59" t="s">
        <v>155</v>
      </c>
      <c r="G26" s="59" t="s">
        <v>196</v>
      </c>
      <c r="H26" s="66"/>
      <c r="I26" s="66"/>
      <c r="J26" s="67">
        <v>164</v>
      </c>
      <c r="K26" s="68">
        <f t="shared" ref="K26" si="26">J26*A26</f>
        <v>1148</v>
      </c>
      <c r="L26" s="62"/>
      <c r="M26" s="63">
        <v>45</v>
      </c>
      <c r="N26" s="64">
        <f t="shared" ref="N26" si="27">SUM(M26/(1-$N$15))</f>
        <v>60</v>
      </c>
      <c r="O26" s="65">
        <f t="shared" si="25"/>
        <v>420</v>
      </c>
      <c r="Q26" s="65">
        <f t="shared" si="5"/>
        <v>315</v>
      </c>
    </row>
    <row r="27" spans="1:18" ht="40.15" customHeight="1" x14ac:dyDescent="0.25">
      <c r="A27" s="66">
        <v>4</v>
      </c>
      <c r="B27" s="59" t="s">
        <v>188</v>
      </c>
      <c r="C27" s="66" t="s">
        <v>141</v>
      </c>
      <c r="D27" s="66">
        <v>44</v>
      </c>
      <c r="E27" s="66">
        <v>126</v>
      </c>
      <c r="F27" s="59" t="s">
        <v>155</v>
      </c>
      <c r="G27" s="59" t="s">
        <v>196</v>
      </c>
      <c r="H27" s="66"/>
      <c r="I27" s="66"/>
      <c r="J27" s="67">
        <v>184</v>
      </c>
      <c r="K27" s="68">
        <f t="shared" ref="K27" si="28">J27*A27</f>
        <v>736</v>
      </c>
      <c r="L27" s="62"/>
      <c r="M27" s="63">
        <v>45</v>
      </c>
      <c r="N27" s="64">
        <f t="shared" ref="N27" si="29">SUM(M27/(1-$N$15))</f>
        <v>60</v>
      </c>
      <c r="O27" s="65">
        <f t="shared" si="25"/>
        <v>240</v>
      </c>
      <c r="Q27" s="65">
        <f t="shared" si="5"/>
        <v>180</v>
      </c>
    </row>
    <row r="28" spans="1:18" ht="40.15" customHeight="1" x14ac:dyDescent="0.25">
      <c r="A28" s="66">
        <v>4</v>
      </c>
      <c r="B28" s="59" t="s">
        <v>189</v>
      </c>
      <c r="C28" s="66" t="s">
        <v>141</v>
      </c>
      <c r="D28" s="66">
        <v>44</v>
      </c>
      <c r="E28" s="66">
        <v>126</v>
      </c>
      <c r="F28" s="59" t="s">
        <v>155</v>
      </c>
      <c r="G28" s="59" t="s">
        <v>196</v>
      </c>
      <c r="H28" s="66"/>
      <c r="I28" s="66"/>
      <c r="J28" s="67">
        <v>184</v>
      </c>
      <c r="K28" s="68">
        <f t="shared" ref="K28" si="30">J28*A28</f>
        <v>736</v>
      </c>
      <c r="L28" s="62"/>
      <c r="M28" s="63">
        <v>45</v>
      </c>
      <c r="N28" s="64">
        <f t="shared" ref="N28" si="31">SUM(M28/(1-$N$15))</f>
        <v>60</v>
      </c>
      <c r="O28" s="65">
        <f t="shared" si="25"/>
        <v>240</v>
      </c>
      <c r="Q28" s="65">
        <f t="shared" si="5"/>
        <v>180</v>
      </c>
    </row>
    <row r="29" spans="1:18" ht="40.15" customHeight="1" x14ac:dyDescent="0.25">
      <c r="A29" s="66">
        <v>8</v>
      </c>
      <c r="B29" s="59" t="s">
        <v>190</v>
      </c>
      <c r="C29" s="66" t="s">
        <v>142</v>
      </c>
      <c r="D29" s="66">
        <v>42</v>
      </c>
      <c r="E29" s="66">
        <v>126</v>
      </c>
      <c r="F29" s="59" t="s">
        <v>155</v>
      </c>
      <c r="G29" s="59" t="s">
        <v>196</v>
      </c>
      <c r="H29" s="66"/>
      <c r="I29" s="66"/>
      <c r="J29" s="67">
        <v>170</v>
      </c>
      <c r="K29" s="68">
        <f>J29*A29</f>
        <v>1360</v>
      </c>
      <c r="L29" s="62"/>
      <c r="M29" s="63">
        <v>45</v>
      </c>
      <c r="N29" s="64">
        <f t="shared" ref="N29" si="32">SUM(M29/(1-$N$15))</f>
        <v>60</v>
      </c>
      <c r="O29" s="65">
        <f t="shared" si="25"/>
        <v>480</v>
      </c>
      <c r="Q29" s="65">
        <f t="shared" si="5"/>
        <v>360</v>
      </c>
    </row>
    <row r="30" spans="1:18" ht="40.15" customHeight="1" x14ac:dyDescent="0.25">
      <c r="A30" s="66">
        <v>14</v>
      </c>
      <c r="B30" s="59" t="s">
        <v>143</v>
      </c>
      <c r="C30" s="66" t="s">
        <v>144</v>
      </c>
      <c r="D30" s="66">
        <v>40</v>
      </c>
      <c r="E30" s="66">
        <v>114</v>
      </c>
      <c r="F30" s="59" t="s">
        <v>156</v>
      </c>
      <c r="G30" s="59" t="s">
        <v>197</v>
      </c>
      <c r="H30" s="66"/>
      <c r="I30" s="66"/>
      <c r="J30" s="67">
        <v>278</v>
      </c>
      <c r="K30" s="68">
        <f>J30*A30</f>
        <v>3892</v>
      </c>
      <c r="L30" s="62"/>
      <c r="M30" s="63">
        <f>45+10+10</f>
        <v>65</v>
      </c>
      <c r="N30" s="64">
        <f t="shared" ref="N30" si="33">SUM(M30/(1-$N$15))</f>
        <v>86.666666666666671</v>
      </c>
      <c r="O30" s="65">
        <f t="shared" si="25"/>
        <v>1213.3333333333335</v>
      </c>
      <c r="Q30" s="65">
        <f t="shared" si="5"/>
        <v>910</v>
      </c>
    </row>
    <row r="31" spans="1:18" ht="40.15" customHeight="1" thickBot="1" x14ac:dyDescent="0.3">
      <c r="A31" s="79">
        <v>5</v>
      </c>
      <c r="B31" s="71" t="s">
        <v>154</v>
      </c>
      <c r="C31" s="79" t="s">
        <v>145</v>
      </c>
      <c r="D31" s="79">
        <v>70</v>
      </c>
      <c r="E31" s="79">
        <v>72</v>
      </c>
      <c r="F31" s="71" t="s">
        <v>155</v>
      </c>
      <c r="G31" s="71" t="s">
        <v>196</v>
      </c>
      <c r="H31" s="79"/>
      <c r="I31" s="79"/>
      <c r="J31" s="81">
        <v>184</v>
      </c>
      <c r="K31" s="82">
        <f>J31*A31</f>
        <v>920</v>
      </c>
      <c r="L31" s="62"/>
      <c r="M31" s="63">
        <v>35</v>
      </c>
      <c r="N31" s="64">
        <f t="shared" ref="N31" si="34">SUM(M31/(1-$N$15))</f>
        <v>46.666666666666664</v>
      </c>
      <c r="O31" s="65">
        <f t="shared" si="25"/>
        <v>233.33333333333331</v>
      </c>
      <c r="Q31" s="65">
        <f t="shared" si="5"/>
        <v>175</v>
      </c>
    </row>
    <row r="32" spans="1:18" ht="40.15" customHeight="1" x14ac:dyDescent="0.25">
      <c r="A32" s="83">
        <v>3</v>
      </c>
      <c r="B32" s="84"/>
      <c r="C32" s="85"/>
      <c r="D32" s="85"/>
      <c r="E32" s="86"/>
      <c r="F32" s="58" t="s">
        <v>131</v>
      </c>
      <c r="G32" s="87"/>
      <c r="H32" s="84"/>
      <c r="I32" s="86"/>
      <c r="J32" s="88">
        <v>750</v>
      </c>
      <c r="K32" s="89">
        <f t="shared" ref="K32:K35" si="35">J32*A32</f>
        <v>2250</v>
      </c>
      <c r="L32" s="62"/>
      <c r="M32" s="39">
        <v>350</v>
      </c>
      <c r="O32" s="65"/>
      <c r="P32" s="90"/>
      <c r="R32" s="90"/>
    </row>
    <row r="33" spans="1:20" ht="40.15" customHeight="1" x14ac:dyDescent="0.25">
      <c r="A33" s="66">
        <v>1</v>
      </c>
      <c r="B33" s="91"/>
      <c r="C33" s="91"/>
      <c r="D33" s="91"/>
      <c r="E33" s="91"/>
      <c r="F33" s="59" t="s">
        <v>149</v>
      </c>
      <c r="G33" s="57"/>
      <c r="H33" s="91"/>
      <c r="I33" s="91"/>
      <c r="J33" s="60">
        <v>28500</v>
      </c>
      <c r="K33" s="61">
        <f t="shared" ref="K33" si="36">J33*A33</f>
        <v>28500</v>
      </c>
      <c r="L33" s="62"/>
      <c r="O33" s="65">
        <f>SUM(O16:O31)</f>
        <v>28200</v>
      </c>
      <c r="P33" s="90"/>
      <c r="Q33" s="65">
        <f>SUM(Q16:Q31)</f>
        <v>21150</v>
      </c>
      <c r="R33" s="90"/>
    </row>
    <row r="34" spans="1:20" ht="40.15" customHeight="1" x14ac:dyDescent="0.25">
      <c r="A34" s="66">
        <v>1</v>
      </c>
      <c r="B34" s="91"/>
      <c r="C34" s="91"/>
      <c r="D34" s="91"/>
      <c r="E34" s="91"/>
      <c r="F34" s="59" t="s">
        <v>132</v>
      </c>
      <c r="G34" s="57"/>
      <c r="H34" s="91"/>
      <c r="I34" s="91"/>
      <c r="J34" s="67">
        <v>1500</v>
      </c>
      <c r="K34" s="68">
        <f t="shared" si="35"/>
        <v>1500</v>
      </c>
      <c r="L34" s="62"/>
      <c r="M34" s="92">
        <v>400</v>
      </c>
      <c r="N34" s="92">
        <f>8*2*30</f>
        <v>480</v>
      </c>
      <c r="O34" s="92">
        <f>75*5</f>
        <v>375</v>
      </c>
      <c r="P34" s="92">
        <v>250</v>
      </c>
      <c r="R34" s="90"/>
      <c r="S34" s="93"/>
      <c r="T34" s="94"/>
    </row>
    <row r="35" spans="1:20" ht="40.15" customHeight="1" thickBot="1" x14ac:dyDescent="0.3">
      <c r="A35" s="66">
        <v>3</v>
      </c>
      <c r="B35" s="91"/>
      <c r="C35" s="91"/>
      <c r="D35" s="91"/>
      <c r="E35" s="91"/>
      <c r="F35" s="59" t="s">
        <v>7</v>
      </c>
      <c r="G35" s="57"/>
      <c r="H35" s="91"/>
      <c r="I35" s="91"/>
      <c r="J35" s="67">
        <v>2000</v>
      </c>
      <c r="K35" s="68">
        <f t="shared" si="35"/>
        <v>6000</v>
      </c>
      <c r="L35" s="62"/>
      <c r="M35" s="92">
        <f>400*2</f>
        <v>800</v>
      </c>
      <c r="N35" s="92"/>
      <c r="O35" s="92">
        <f>75*6*2</f>
        <v>900</v>
      </c>
      <c r="P35" s="92">
        <v>400</v>
      </c>
      <c r="R35" s="90"/>
      <c r="S35" s="93"/>
      <c r="T35" s="94"/>
    </row>
    <row r="36" spans="1:20" ht="24.95" customHeight="1" thickBot="1" x14ac:dyDescent="0.3">
      <c r="A36" s="95"/>
      <c r="B36" s="96"/>
      <c r="C36" s="96"/>
      <c r="D36" s="96"/>
      <c r="E36" s="96"/>
      <c r="F36" s="96"/>
      <c r="G36" s="96"/>
      <c r="H36" s="96"/>
      <c r="I36" s="96"/>
      <c r="J36" s="96"/>
      <c r="K36" s="97"/>
      <c r="L36" s="62"/>
      <c r="M36" s="39" t="s">
        <v>199</v>
      </c>
      <c r="N36" s="39" t="s">
        <v>200</v>
      </c>
      <c r="O36" s="39" t="s">
        <v>201</v>
      </c>
      <c r="P36" s="90" t="s">
        <v>202</v>
      </c>
    </row>
    <row r="37" spans="1:20" ht="86.25" customHeight="1" thickTop="1" x14ac:dyDescent="0.3">
      <c r="A37" s="98" t="s">
        <v>25</v>
      </c>
      <c r="B37" s="99"/>
      <c r="C37" s="99"/>
      <c r="D37" s="99"/>
      <c r="E37" s="99"/>
      <c r="F37" s="99"/>
      <c r="G37" s="99"/>
      <c r="H37" s="99"/>
      <c r="I37" s="99"/>
      <c r="J37" s="100"/>
      <c r="K37" s="101">
        <f>SUM(K16:K35)</f>
        <v>140156.72</v>
      </c>
      <c r="L37" s="93"/>
      <c r="M37" s="39" t="s">
        <v>203</v>
      </c>
    </row>
    <row r="38" spans="1:20" ht="24.95" customHeight="1" x14ac:dyDescent="0.25">
      <c r="J38" s="102"/>
      <c r="K38" s="62"/>
    </row>
    <row r="39" spans="1:20" ht="20.100000000000001" customHeight="1" x14ac:dyDescent="0.25">
      <c r="B39" s="36" t="s">
        <v>134</v>
      </c>
      <c r="C39" s="103"/>
      <c r="D39" s="103"/>
      <c r="E39" s="103"/>
      <c r="F39" s="103"/>
      <c r="G39" s="103"/>
      <c r="H39" s="103"/>
      <c r="I39" s="103"/>
      <c r="J39" s="103"/>
      <c r="K39" s="103"/>
      <c r="L39" s="104"/>
    </row>
    <row r="40" spans="1:20" ht="20.100000000000001" customHeight="1" x14ac:dyDescent="0.25">
      <c r="B40" s="36"/>
      <c r="C40" s="103"/>
      <c r="D40" s="103"/>
      <c r="E40" s="103"/>
      <c r="F40" s="103"/>
      <c r="G40" s="103"/>
      <c r="H40" s="103"/>
      <c r="I40" s="103"/>
      <c r="J40" s="103"/>
      <c r="K40" s="103"/>
    </row>
    <row r="41" spans="1:20" ht="20.100000000000001" customHeight="1" x14ac:dyDescent="0.25">
      <c r="B41" s="103"/>
      <c r="C41" s="103"/>
      <c r="D41" s="103"/>
      <c r="E41" s="103"/>
      <c r="F41" s="103"/>
      <c r="G41" s="103"/>
      <c r="H41" s="103"/>
      <c r="I41" s="103"/>
      <c r="J41" s="103"/>
      <c r="K41" s="103"/>
    </row>
    <row r="42" spans="1:20" ht="20.100000000000001" customHeight="1" thickBot="1" x14ac:dyDescent="0.3">
      <c r="B42" s="105"/>
      <c r="C42" s="105"/>
      <c r="D42" s="105"/>
      <c r="E42" s="105"/>
      <c r="F42" s="105"/>
      <c r="G42" s="105"/>
      <c r="H42" s="105"/>
      <c r="I42" s="105"/>
      <c r="J42" s="105"/>
      <c r="K42" s="105"/>
    </row>
    <row r="43" spans="1:20" ht="20.100000000000001" customHeight="1" x14ac:dyDescent="0.25">
      <c r="A43" s="106" t="s">
        <v>208</v>
      </c>
      <c r="B43" s="107"/>
      <c r="C43" s="107"/>
      <c r="D43" s="107"/>
      <c r="E43" s="107"/>
      <c r="F43" s="107"/>
      <c r="G43" s="107"/>
      <c r="H43" s="107"/>
      <c r="I43" s="107"/>
      <c r="J43" s="107"/>
      <c r="K43" s="108"/>
    </row>
    <row r="44" spans="1:20" ht="24.95" customHeight="1" x14ac:dyDescent="0.25">
      <c r="A44" s="109"/>
      <c r="B44" s="110"/>
      <c r="C44" s="110"/>
      <c r="D44" s="110"/>
      <c r="E44" s="110"/>
      <c r="F44" s="110"/>
      <c r="G44" s="110"/>
      <c r="H44" s="110"/>
      <c r="I44" s="110"/>
      <c r="J44" s="110"/>
      <c r="K44" s="111"/>
    </row>
    <row r="45" spans="1:20" ht="24.95" customHeight="1" x14ac:dyDescent="0.25">
      <c r="A45" s="109"/>
      <c r="B45" s="110"/>
      <c r="C45" s="110"/>
      <c r="D45" s="110"/>
      <c r="E45" s="110"/>
      <c r="F45" s="110"/>
      <c r="G45" s="110"/>
      <c r="H45" s="110"/>
      <c r="I45" s="110"/>
      <c r="J45" s="110"/>
      <c r="K45" s="111"/>
    </row>
    <row r="46" spans="1:20" ht="24.95" customHeight="1" x14ac:dyDescent="0.25">
      <c r="A46" s="109"/>
      <c r="B46" s="110"/>
      <c r="C46" s="110"/>
      <c r="D46" s="110"/>
      <c r="E46" s="110"/>
      <c r="F46" s="110"/>
      <c r="G46" s="110"/>
      <c r="H46" s="110"/>
      <c r="I46" s="110"/>
      <c r="J46" s="110"/>
      <c r="K46" s="111"/>
    </row>
    <row r="47" spans="1:20" ht="24.95" customHeight="1" x14ac:dyDescent="0.25">
      <c r="A47" s="109"/>
      <c r="B47" s="110"/>
      <c r="C47" s="110"/>
      <c r="D47" s="110"/>
      <c r="E47" s="110"/>
      <c r="F47" s="110"/>
      <c r="G47" s="110"/>
      <c r="H47" s="110"/>
      <c r="I47" s="110"/>
      <c r="J47" s="110"/>
      <c r="K47" s="111"/>
    </row>
    <row r="48" spans="1:20" ht="24.95" customHeight="1" thickBot="1" x14ac:dyDescent="0.3">
      <c r="A48" s="112"/>
      <c r="B48" s="113"/>
      <c r="C48" s="113"/>
      <c r="D48" s="113"/>
      <c r="E48" s="113"/>
      <c r="F48" s="113"/>
      <c r="G48" s="113"/>
      <c r="H48" s="113"/>
      <c r="I48" s="113"/>
      <c r="J48" s="113"/>
      <c r="K48" s="114"/>
    </row>
    <row r="49" spans="1:12" ht="24.95" customHeight="1" x14ac:dyDescent="0.25">
      <c r="J49" s="102"/>
      <c r="K49" s="62"/>
    </row>
    <row r="50" spans="1:12" ht="24.95" customHeight="1" x14ac:dyDescent="0.25">
      <c r="B50" s="11" t="s">
        <v>45</v>
      </c>
      <c r="C50" s="115"/>
      <c r="D50" s="115"/>
      <c r="E50" s="115"/>
      <c r="F50" s="115"/>
      <c r="G50" s="115"/>
      <c r="H50" s="115"/>
      <c r="I50" s="115"/>
      <c r="J50" s="116"/>
      <c r="K50" s="117"/>
    </row>
    <row r="51" spans="1:12" ht="24.95" customHeight="1" x14ac:dyDescent="0.25">
      <c r="B51" s="11" t="s">
        <v>198</v>
      </c>
      <c r="C51" s="115"/>
      <c r="D51" s="115"/>
      <c r="E51" s="115"/>
      <c r="F51" s="115"/>
      <c r="G51" s="115"/>
      <c r="H51" s="115"/>
      <c r="I51" s="115"/>
      <c r="J51" s="116"/>
      <c r="K51" s="117"/>
    </row>
    <row r="52" spans="1:12" ht="24.95" customHeight="1" x14ac:dyDescent="0.25">
      <c r="B52" s="11" t="s">
        <v>192</v>
      </c>
      <c r="C52" s="115"/>
      <c r="D52" s="115"/>
      <c r="E52" s="115"/>
      <c r="F52" s="115"/>
      <c r="G52" s="115"/>
      <c r="H52" s="115"/>
      <c r="I52" s="115"/>
      <c r="J52" s="116"/>
      <c r="K52" s="117"/>
    </row>
    <row r="53" spans="1:12" ht="24.95" customHeight="1" x14ac:dyDescent="0.25">
      <c r="B53" s="34" t="s">
        <v>191</v>
      </c>
      <c r="C53" s="118"/>
      <c r="D53" s="118"/>
      <c r="E53" s="118"/>
      <c r="F53" s="118"/>
      <c r="G53" s="118"/>
      <c r="H53" s="118"/>
      <c r="I53" s="118"/>
      <c r="J53" s="119"/>
      <c r="K53" s="120"/>
    </row>
    <row r="54" spans="1:12" ht="20.100000000000001" customHeight="1" x14ac:dyDescent="0.25">
      <c r="B54" s="36" t="s">
        <v>193</v>
      </c>
      <c r="C54" s="110"/>
      <c r="D54" s="110"/>
      <c r="E54" s="110"/>
      <c r="F54" s="110"/>
      <c r="G54" s="110"/>
      <c r="H54" s="110"/>
      <c r="I54" s="110"/>
      <c r="J54" s="110"/>
      <c r="K54" s="110"/>
    </row>
    <row r="55" spans="1:12" ht="20.100000000000001" customHeight="1" x14ac:dyDescent="0.25">
      <c r="B55" s="110"/>
      <c r="C55" s="110"/>
      <c r="D55" s="110"/>
      <c r="E55" s="110"/>
      <c r="F55" s="110"/>
      <c r="G55" s="110"/>
      <c r="H55" s="110"/>
      <c r="I55" s="110"/>
      <c r="J55" s="110"/>
      <c r="K55" s="110"/>
    </row>
    <row r="56" spans="1:12" ht="20.100000000000001" customHeight="1" x14ac:dyDescent="0.25">
      <c r="B56" s="36" t="s">
        <v>133</v>
      </c>
      <c r="C56" s="103"/>
      <c r="D56" s="103"/>
      <c r="E56" s="103"/>
      <c r="F56" s="103"/>
      <c r="G56" s="103"/>
      <c r="H56" s="103"/>
      <c r="I56" s="103"/>
      <c r="J56" s="103"/>
      <c r="K56" s="103"/>
    </row>
    <row r="57" spans="1:12" ht="20.100000000000001" customHeight="1" x14ac:dyDescent="0.25">
      <c r="B57" s="103"/>
      <c r="C57" s="103"/>
      <c r="D57" s="103"/>
      <c r="E57" s="103"/>
      <c r="F57" s="103"/>
      <c r="G57" s="103"/>
      <c r="H57" s="103"/>
      <c r="I57" s="103"/>
      <c r="J57" s="103"/>
      <c r="K57" s="103"/>
    </row>
    <row r="58" spans="1:12" ht="24.95" customHeight="1" x14ac:dyDescent="0.25">
      <c r="B58" s="11" t="s">
        <v>204</v>
      </c>
      <c r="C58" s="115"/>
      <c r="D58" s="115"/>
      <c r="E58" s="115"/>
      <c r="F58" s="115"/>
      <c r="G58" s="115"/>
      <c r="H58" s="115"/>
      <c r="I58" s="115"/>
      <c r="J58" s="116"/>
      <c r="K58" s="117"/>
    </row>
    <row r="59" spans="1:12" ht="20.100000000000001" customHeight="1" x14ac:dyDescent="0.25">
      <c r="B59" s="105"/>
      <c r="C59" s="105"/>
      <c r="D59" s="105"/>
      <c r="E59" s="105"/>
      <c r="F59" s="105"/>
      <c r="G59" s="105"/>
      <c r="H59" s="105"/>
      <c r="I59" s="105"/>
      <c r="J59" s="105"/>
      <c r="K59" s="105"/>
    </row>
    <row r="60" spans="1:12" s="121" customFormat="1" ht="24.95" customHeight="1" x14ac:dyDescent="0.2">
      <c r="B60" s="122" t="s">
        <v>31</v>
      </c>
      <c r="C60" s="123"/>
      <c r="F60" s="124"/>
      <c r="G60" s="123"/>
      <c r="H60" s="123"/>
      <c r="I60" s="123"/>
      <c r="J60" s="123"/>
      <c r="K60" s="123"/>
      <c r="L60" s="125"/>
    </row>
    <row r="61" spans="1:12" ht="20.100000000000001" customHeight="1" x14ac:dyDescent="0.25">
      <c r="A61" s="126">
        <v>1</v>
      </c>
      <c r="B61" s="127" t="s">
        <v>125</v>
      </c>
      <c r="J61" s="102"/>
      <c r="K61" s="128"/>
      <c r="L61" s="4"/>
    </row>
    <row r="62" spans="1:12" s="130" customFormat="1" ht="16.149999999999999" customHeight="1" x14ac:dyDescent="0.25">
      <c r="A62" s="126">
        <v>2</v>
      </c>
      <c r="B62" s="127" t="s">
        <v>118</v>
      </c>
      <c r="C62" s="39"/>
      <c r="D62" s="39"/>
      <c r="E62" s="39"/>
      <c r="F62" s="39"/>
      <c r="G62" s="39"/>
      <c r="H62" s="39"/>
      <c r="I62" s="39"/>
      <c r="J62" s="39"/>
      <c r="K62" s="39"/>
      <c r="L62" s="129"/>
    </row>
    <row r="63" spans="1:12" s="130" customFormat="1" ht="19.149999999999999" customHeight="1" x14ac:dyDescent="0.25">
      <c r="A63" s="126">
        <v>3</v>
      </c>
      <c r="B63" s="127" t="s">
        <v>120</v>
      </c>
      <c r="C63" s="131"/>
      <c r="F63" s="132"/>
      <c r="G63" s="131"/>
      <c r="H63" s="131"/>
      <c r="I63" s="131"/>
      <c r="J63" s="131"/>
      <c r="K63" s="131"/>
      <c r="L63" s="129"/>
    </row>
    <row r="64" spans="1:12" s="130" customFormat="1" ht="20.100000000000001" customHeight="1" x14ac:dyDescent="0.25">
      <c r="A64" s="126">
        <v>4</v>
      </c>
      <c r="B64" s="133" t="s">
        <v>209</v>
      </c>
      <c r="C64" s="133"/>
      <c r="D64" s="133"/>
      <c r="E64" s="133"/>
      <c r="F64" s="133"/>
      <c r="G64" s="133"/>
      <c r="H64" s="133"/>
      <c r="I64" s="133"/>
      <c r="J64" s="110"/>
      <c r="K64" s="110"/>
      <c r="L64" s="129"/>
    </row>
    <row r="65" spans="1:12" ht="20.100000000000001" customHeight="1" x14ac:dyDescent="0.25">
      <c r="A65" s="126"/>
      <c r="B65" s="110"/>
      <c r="C65" s="110"/>
      <c r="D65" s="110"/>
      <c r="E65" s="110"/>
      <c r="F65" s="110"/>
      <c r="G65" s="110"/>
      <c r="H65" s="110"/>
      <c r="I65" s="110"/>
      <c r="J65" s="110"/>
      <c r="K65" s="110"/>
    </row>
    <row r="66" spans="1:12" ht="20.100000000000001" customHeight="1" x14ac:dyDescent="0.25">
      <c r="B66" s="110"/>
      <c r="C66" s="110"/>
      <c r="D66" s="110"/>
      <c r="E66" s="110"/>
      <c r="F66" s="110"/>
      <c r="G66" s="110"/>
      <c r="H66" s="110"/>
      <c r="I66" s="110"/>
      <c r="J66" s="110"/>
      <c r="K66" s="110"/>
      <c r="L66" s="4"/>
    </row>
    <row r="67" spans="1:12" ht="20.100000000000001" customHeight="1" x14ac:dyDescent="0.25">
      <c r="B67" s="110"/>
      <c r="C67" s="110"/>
      <c r="D67" s="110"/>
      <c r="E67" s="110"/>
      <c r="F67" s="110"/>
      <c r="G67" s="110"/>
      <c r="H67" s="110"/>
      <c r="I67" s="110"/>
      <c r="J67" s="110"/>
      <c r="K67" s="110"/>
      <c r="L67" s="4"/>
    </row>
    <row r="68" spans="1:12" s="130" customFormat="1" ht="20.100000000000001" customHeight="1" x14ac:dyDescent="0.25">
      <c r="A68" s="126">
        <v>5</v>
      </c>
      <c r="B68" s="127" t="s">
        <v>210</v>
      </c>
      <c r="C68" s="131"/>
      <c r="F68" s="132"/>
      <c r="G68" s="131"/>
      <c r="H68" s="131"/>
      <c r="I68" s="131"/>
      <c r="J68" s="131"/>
      <c r="K68" s="131"/>
      <c r="L68" s="129"/>
    </row>
    <row r="69" spans="1:12" s="130" customFormat="1" ht="20.100000000000001" customHeight="1" x14ac:dyDescent="0.25">
      <c r="A69" s="126">
        <v>6</v>
      </c>
      <c r="B69" s="127" t="s">
        <v>6</v>
      </c>
      <c r="C69" s="131"/>
      <c r="F69" s="132"/>
      <c r="G69" s="131"/>
      <c r="H69" s="131"/>
      <c r="I69" s="131"/>
      <c r="J69" s="131"/>
      <c r="K69" s="131"/>
      <c r="L69" s="129"/>
    </row>
    <row r="70" spans="1:12" s="130" customFormat="1" ht="19.149999999999999" customHeight="1" x14ac:dyDescent="0.25">
      <c r="A70" s="126">
        <v>7</v>
      </c>
      <c r="B70" s="127" t="s">
        <v>121</v>
      </c>
      <c r="C70" s="131"/>
      <c r="F70" s="132"/>
      <c r="G70" s="131"/>
      <c r="H70" s="131"/>
      <c r="I70" s="131"/>
      <c r="J70" s="131"/>
      <c r="K70" s="131"/>
      <c r="L70" s="129"/>
    </row>
    <row r="71" spans="1:12" s="130" customFormat="1" ht="19.149999999999999" customHeight="1" x14ac:dyDescent="0.25">
      <c r="A71" s="126">
        <v>8</v>
      </c>
      <c r="B71" s="127" t="s">
        <v>122</v>
      </c>
      <c r="C71" s="131"/>
      <c r="F71" s="132"/>
      <c r="G71" s="131"/>
      <c r="H71" s="131"/>
      <c r="I71" s="131"/>
      <c r="J71" s="131"/>
      <c r="K71" s="131"/>
      <c r="L71" s="129"/>
    </row>
    <row r="72" spans="1:12" s="130" customFormat="1" ht="20.100000000000001" customHeight="1" x14ac:dyDescent="0.25">
      <c r="A72" s="126">
        <v>9</v>
      </c>
      <c r="B72" s="127" t="s">
        <v>8</v>
      </c>
      <c r="C72" s="131"/>
      <c r="F72" s="132"/>
      <c r="G72" s="131"/>
      <c r="H72" s="131"/>
      <c r="I72" s="131"/>
      <c r="J72" s="131"/>
      <c r="K72" s="131"/>
      <c r="L72" s="129"/>
    </row>
    <row r="73" spans="1:12" s="130" customFormat="1" ht="20.100000000000001" customHeight="1" x14ac:dyDescent="0.25">
      <c r="A73" s="126">
        <v>10</v>
      </c>
      <c r="B73" s="127" t="s">
        <v>26</v>
      </c>
      <c r="C73" s="131"/>
      <c r="F73" s="132"/>
      <c r="G73" s="131"/>
      <c r="H73" s="131"/>
      <c r="I73" s="131"/>
      <c r="J73" s="131"/>
      <c r="K73" s="131"/>
      <c r="L73" s="129"/>
    </row>
    <row r="74" spans="1:12" s="130" customFormat="1" ht="20.100000000000001" customHeight="1" x14ac:dyDescent="0.25">
      <c r="A74" s="126">
        <v>11</v>
      </c>
      <c r="B74" s="127" t="s">
        <v>124</v>
      </c>
      <c r="C74" s="131"/>
      <c r="F74" s="132"/>
      <c r="G74" s="131"/>
      <c r="H74" s="131"/>
      <c r="I74" s="131"/>
      <c r="J74" s="131"/>
      <c r="K74" s="131"/>
      <c r="L74" s="129"/>
    </row>
    <row r="75" spans="1:12" s="130" customFormat="1" ht="20.100000000000001" customHeight="1" x14ac:dyDescent="0.25">
      <c r="A75" s="126">
        <v>12</v>
      </c>
      <c r="B75" s="127" t="s">
        <v>9</v>
      </c>
      <c r="C75" s="131"/>
      <c r="F75" s="132"/>
      <c r="G75" s="131"/>
      <c r="H75" s="131"/>
      <c r="I75" s="131"/>
      <c r="J75" s="131"/>
      <c r="K75" s="131"/>
      <c r="L75" s="129"/>
    </row>
    <row r="76" spans="1:12" s="130" customFormat="1" ht="20.100000000000001" customHeight="1" x14ac:dyDescent="0.25">
      <c r="A76" s="126">
        <v>13</v>
      </c>
      <c r="B76" s="127" t="s">
        <v>10</v>
      </c>
      <c r="C76" s="131"/>
      <c r="F76" s="132"/>
      <c r="G76" s="131"/>
      <c r="H76" s="131"/>
      <c r="I76" s="131"/>
      <c r="J76" s="131"/>
      <c r="K76" s="131"/>
      <c r="L76" s="129"/>
    </row>
    <row r="77" spans="1:12" s="130" customFormat="1" ht="20.100000000000001" customHeight="1" x14ac:dyDescent="0.25">
      <c r="A77" s="126">
        <v>14</v>
      </c>
      <c r="B77" s="127" t="s">
        <v>21</v>
      </c>
      <c r="C77" s="131"/>
      <c r="F77" s="132"/>
      <c r="G77" s="131"/>
      <c r="H77" s="131"/>
      <c r="I77" s="131"/>
      <c r="J77" s="131"/>
      <c r="K77" s="131"/>
      <c r="L77" s="129"/>
    </row>
    <row r="78" spans="1:12" s="130" customFormat="1" ht="20.100000000000001" customHeight="1" x14ac:dyDescent="0.25">
      <c r="A78" s="126">
        <v>15</v>
      </c>
      <c r="B78" s="127" t="s">
        <v>126</v>
      </c>
      <c r="C78" s="131"/>
      <c r="F78" s="132"/>
      <c r="G78" s="131"/>
      <c r="H78" s="131"/>
      <c r="I78" s="131"/>
      <c r="J78" s="131"/>
      <c r="K78" s="131"/>
      <c r="L78" s="129"/>
    </row>
    <row r="79" spans="1:12" s="130" customFormat="1" ht="20.100000000000001" customHeight="1" x14ac:dyDescent="0.25">
      <c r="A79" s="126">
        <v>16</v>
      </c>
      <c r="B79" s="127" t="s">
        <v>11</v>
      </c>
      <c r="C79" s="131"/>
      <c r="F79" s="132"/>
      <c r="G79" s="131"/>
      <c r="H79" s="131"/>
      <c r="I79" s="131"/>
      <c r="J79" s="131"/>
      <c r="K79" s="131"/>
      <c r="L79" s="129"/>
    </row>
    <row r="80" spans="1:12" s="130" customFormat="1" ht="20.100000000000001" customHeight="1" x14ac:dyDescent="0.25">
      <c r="A80" s="126">
        <v>17</v>
      </c>
      <c r="B80" s="127" t="s">
        <v>119</v>
      </c>
      <c r="C80" s="131"/>
      <c r="F80" s="132"/>
      <c r="G80" s="131"/>
      <c r="H80" s="131"/>
      <c r="I80" s="131"/>
      <c r="J80" s="131"/>
      <c r="K80" s="131"/>
      <c r="L80" s="129"/>
    </row>
    <row r="81" spans="1:12" s="130" customFormat="1" ht="20.100000000000001" customHeight="1" x14ac:dyDescent="0.25">
      <c r="A81" s="126">
        <v>18</v>
      </c>
      <c r="B81" s="127" t="s">
        <v>12</v>
      </c>
      <c r="C81" s="131"/>
      <c r="F81" s="132"/>
      <c r="G81" s="131"/>
      <c r="H81" s="131"/>
      <c r="I81" s="131"/>
      <c r="J81" s="131"/>
      <c r="K81" s="131"/>
      <c r="L81" s="129"/>
    </row>
    <row r="82" spans="1:12" ht="20.100000000000001" customHeight="1" x14ac:dyDescent="0.25">
      <c r="A82" s="126">
        <v>19</v>
      </c>
      <c r="B82" s="127" t="s">
        <v>27</v>
      </c>
      <c r="F82" s="3"/>
      <c r="K82" s="4"/>
      <c r="L82" s="128"/>
    </row>
    <row r="83" spans="1:12" ht="20.100000000000001" customHeight="1" x14ac:dyDescent="0.25">
      <c r="A83" s="126">
        <v>20</v>
      </c>
      <c r="B83" s="127" t="s">
        <v>4</v>
      </c>
      <c r="K83" s="128"/>
    </row>
    <row r="84" spans="1:12" ht="20.100000000000001" customHeight="1" x14ac:dyDescent="0.25">
      <c r="A84" s="126">
        <v>21</v>
      </c>
      <c r="B84" s="127" t="s">
        <v>5</v>
      </c>
      <c r="J84" s="102"/>
      <c r="K84" s="128"/>
    </row>
    <row r="85" spans="1:12" ht="20.100000000000001" customHeight="1" x14ac:dyDescent="0.25">
      <c r="A85" s="126">
        <v>22</v>
      </c>
      <c r="B85" s="127" t="s">
        <v>24</v>
      </c>
      <c r="J85" s="102"/>
      <c r="K85" s="128"/>
    </row>
    <row r="86" spans="1:12" ht="20.100000000000001" customHeight="1" x14ac:dyDescent="0.25">
      <c r="A86" s="126">
        <v>23</v>
      </c>
      <c r="B86" s="127" t="s">
        <v>123</v>
      </c>
      <c r="J86" s="102"/>
      <c r="K86" s="128"/>
    </row>
    <row r="87" spans="1:12" ht="20.100000000000001" customHeight="1" x14ac:dyDescent="0.25">
      <c r="A87" s="126"/>
      <c r="B87" s="127"/>
      <c r="J87" s="102"/>
      <c r="K87" s="128"/>
      <c r="L87" s="4"/>
    </row>
    <row r="88" spans="1:12" ht="20.100000000000001" customHeight="1" x14ac:dyDescent="0.25">
      <c r="A88" s="126"/>
      <c r="B88" s="127"/>
      <c r="J88" s="102"/>
      <c r="K88" s="128"/>
    </row>
    <row r="89" spans="1:12" ht="24.95" customHeight="1" x14ac:dyDescent="0.25">
      <c r="J89" s="102"/>
      <c r="K89" s="62"/>
      <c r="L89" s="4"/>
    </row>
    <row r="90" spans="1:12" ht="24.95" customHeight="1" x14ac:dyDescent="0.25">
      <c r="J90" s="102"/>
      <c r="K90" s="62"/>
      <c r="L90" s="4"/>
    </row>
    <row r="91" spans="1:12" ht="24.95" customHeight="1" x14ac:dyDescent="0.25">
      <c r="J91" s="102"/>
      <c r="K91" s="62"/>
      <c r="L91" s="104"/>
    </row>
    <row r="92" spans="1:12" ht="24.95" customHeight="1" x14ac:dyDescent="0.25">
      <c r="J92" s="102"/>
      <c r="K92" s="62"/>
    </row>
    <row r="93" spans="1:12" ht="24.95" customHeight="1" x14ac:dyDescent="0.25">
      <c r="J93" s="102"/>
      <c r="K93" s="62"/>
    </row>
    <row r="94" spans="1:12" ht="24.95" customHeight="1" x14ac:dyDescent="0.25">
      <c r="J94" s="102"/>
      <c r="K94" s="62"/>
    </row>
    <row r="95" spans="1:12" ht="24.95" customHeight="1" x14ac:dyDescent="0.25">
      <c r="J95" s="102"/>
      <c r="K95" s="62"/>
      <c r="L95" s="4"/>
    </row>
    <row r="96" spans="1:12" ht="24.95" customHeight="1" x14ac:dyDescent="0.25">
      <c r="J96" s="102"/>
      <c r="K96" s="62"/>
      <c r="L96" s="4"/>
    </row>
    <row r="97" spans="1:12" ht="24.95" customHeight="1" x14ac:dyDescent="0.25">
      <c r="J97" s="102"/>
      <c r="K97" s="62"/>
    </row>
    <row r="98" spans="1:12" ht="24.95" customHeight="1" x14ac:dyDescent="0.25">
      <c r="A98" s="40"/>
      <c r="B98" s="40"/>
      <c r="C98" s="40"/>
      <c r="J98" s="102"/>
      <c r="K98" s="62"/>
    </row>
    <row r="99" spans="1:12" ht="24.95" customHeight="1" x14ac:dyDescent="0.25">
      <c r="J99" s="102"/>
      <c r="K99" s="62"/>
      <c r="L99" s="104"/>
    </row>
    <row r="100" spans="1:12" ht="24.95" customHeight="1" x14ac:dyDescent="0.25">
      <c r="J100" s="102"/>
      <c r="K100" s="62"/>
    </row>
    <row r="101" spans="1:12" ht="24.95" customHeight="1" x14ac:dyDescent="0.25">
      <c r="J101" s="102"/>
      <c r="K101" s="62"/>
    </row>
    <row r="102" spans="1:12" ht="24.95" customHeight="1" x14ac:dyDescent="0.25">
      <c r="J102" s="102"/>
      <c r="K102" s="62"/>
    </row>
    <row r="103" spans="1:12" ht="24.95" customHeight="1" x14ac:dyDescent="0.25">
      <c r="J103" s="102"/>
      <c r="K103" s="62"/>
      <c r="L103" s="4"/>
    </row>
    <row r="104" spans="1:12" ht="24.95" customHeight="1" x14ac:dyDescent="0.25">
      <c r="J104" s="102"/>
      <c r="K104" s="62"/>
      <c r="L104" s="4"/>
    </row>
    <row r="105" spans="1:12" ht="24.95" customHeight="1" x14ac:dyDescent="0.25">
      <c r="J105" s="102"/>
      <c r="K105" s="62"/>
      <c r="L105" s="104"/>
    </row>
    <row r="106" spans="1:12" ht="24.95" customHeight="1" x14ac:dyDescent="0.25">
      <c r="J106" s="102"/>
      <c r="K106" s="62"/>
    </row>
    <row r="107" spans="1:12" ht="24.95" customHeight="1" x14ac:dyDescent="0.25">
      <c r="J107" s="102"/>
      <c r="K107" s="62"/>
    </row>
    <row r="108" spans="1:12" ht="24.95" customHeight="1" x14ac:dyDescent="0.25">
      <c r="J108" s="102"/>
      <c r="K108" s="62"/>
    </row>
    <row r="109" spans="1:12" ht="24.95" customHeight="1" x14ac:dyDescent="0.25">
      <c r="J109" s="102"/>
      <c r="K109" s="62"/>
      <c r="L109" s="4"/>
    </row>
    <row r="110" spans="1:12" ht="24.95" customHeight="1" x14ac:dyDescent="0.25">
      <c r="J110" s="102"/>
      <c r="K110" s="62"/>
      <c r="L110" s="4"/>
    </row>
    <row r="111" spans="1:12" ht="24.95" customHeight="1" x14ac:dyDescent="0.25">
      <c r="J111" s="102"/>
      <c r="K111" s="62"/>
    </row>
    <row r="112" spans="1:12" ht="24.95" customHeight="1" x14ac:dyDescent="0.25">
      <c r="A112" s="40"/>
      <c r="B112" s="40"/>
      <c r="C112" s="40"/>
      <c r="J112" s="102"/>
      <c r="K112" s="62"/>
    </row>
    <row r="113" spans="10:11" ht="24.95" customHeight="1" x14ac:dyDescent="0.25">
      <c r="J113" s="46"/>
      <c r="K113" s="65"/>
    </row>
    <row r="114" spans="10:11" ht="24.95" customHeight="1" x14ac:dyDescent="0.25"/>
    <row r="115" spans="10:11" ht="20.100000000000001" customHeight="1" x14ac:dyDescent="0.25"/>
    <row r="116" spans="10:11" ht="20.100000000000001" customHeight="1" x14ac:dyDescent="0.25"/>
    <row r="117" spans="10:11" ht="20.100000000000001" customHeight="1" x14ac:dyDescent="0.25"/>
    <row r="118" spans="10:11" ht="20.100000000000001" customHeight="1" x14ac:dyDescent="0.25"/>
    <row r="119" spans="10:11" ht="20.100000000000001" customHeight="1" x14ac:dyDescent="0.25"/>
    <row r="120" spans="10:11" ht="20.100000000000001" customHeight="1" x14ac:dyDescent="0.25"/>
    <row r="121" spans="10:11" ht="20.100000000000001" customHeight="1" x14ac:dyDescent="0.25"/>
    <row r="122" spans="10:11" ht="20.100000000000001" customHeight="1" x14ac:dyDescent="0.25"/>
    <row r="123" spans="10:11" ht="20.100000000000001" customHeight="1" x14ac:dyDescent="0.25"/>
    <row r="124" spans="10:11" ht="20.100000000000001" customHeight="1" x14ac:dyDescent="0.25"/>
    <row r="125" spans="10:11" ht="20.100000000000001" customHeight="1" x14ac:dyDescent="0.25"/>
    <row r="126" spans="10:11" ht="20.100000000000001" customHeight="1" x14ac:dyDescent="0.25"/>
    <row r="127" spans="10:11" ht="20.100000000000001" customHeight="1" x14ac:dyDescent="0.25"/>
    <row r="128" spans="10:11"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sheetData>
  <mergeCells count="18">
    <mergeCell ref="B56:K57"/>
    <mergeCell ref="B64:K67"/>
    <mergeCell ref="A36:K36"/>
    <mergeCell ref="B32:E32"/>
    <mergeCell ref="H32:I32"/>
    <mergeCell ref="B34:E34"/>
    <mergeCell ref="H34:I34"/>
    <mergeCell ref="B35:E35"/>
    <mergeCell ref="H35:I35"/>
    <mergeCell ref="B54:K55"/>
    <mergeCell ref="B1:E1"/>
    <mergeCell ref="A43:K48"/>
    <mergeCell ref="H11:I11"/>
    <mergeCell ref="H12:I12"/>
    <mergeCell ref="D14:E14"/>
    <mergeCell ref="B39:K41"/>
    <mergeCell ref="B33:E33"/>
    <mergeCell ref="H33:I33"/>
  </mergeCells>
  <phoneticPr fontId="8"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86"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L35"/>
  <sheetViews>
    <sheetView workbookViewId="0">
      <selection activeCell="G12" sqref="G12"/>
    </sheetView>
  </sheetViews>
  <sheetFormatPr defaultRowHeight="12.75" x14ac:dyDescent="0.2"/>
  <cols>
    <col min="7" max="7" width="12.7109375" customWidth="1"/>
    <col min="9" max="12" width="10.7109375" customWidth="1"/>
  </cols>
  <sheetData>
    <row r="1" spans="1:12" ht="18" x14ac:dyDescent="0.25">
      <c r="A1" s="20"/>
      <c r="C1" s="15" t="s">
        <v>157</v>
      </c>
    </row>
    <row r="2" spans="1:12" ht="13.5" thickBot="1" x14ac:dyDescent="0.25">
      <c r="A2" s="24"/>
      <c r="B2" s="24"/>
      <c r="C2" s="25" t="s">
        <v>158</v>
      </c>
      <c r="D2" s="25" t="s">
        <v>175</v>
      </c>
      <c r="E2" s="25" t="s">
        <v>174</v>
      </c>
      <c r="F2" s="25" t="s">
        <v>159</v>
      </c>
      <c r="G2" s="25" t="s">
        <v>186</v>
      </c>
      <c r="I2" s="25" t="s">
        <v>182</v>
      </c>
      <c r="J2" s="25" t="s">
        <v>183</v>
      </c>
      <c r="K2" s="25" t="s">
        <v>184</v>
      </c>
      <c r="L2" s="25" t="s">
        <v>185</v>
      </c>
    </row>
    <row r="3" spans="1:12" ht="13.5" thickTop="1" x14ac:dyDescent="0.2">
      <c r="C3" s="23" t="s">
        <v>160</v>
      </c>
      <c r="D3" s="22">
        <v>1</v>
      </c>
      <c r="E3" s="22">
        <v>1</v>
      </c>
      <c r="F3" s="22">
        <v>20</v>
      </c>
      <c r="G3" s="22">
        <f t="shared" ref="G3:G13" si="0">SUM(D3:E3)*F3</f>
        <v>40</v>
      </c>
      <c r="I3">
        <f>SUM(F3*D3)</f>
        <v>20</v>
      </c>
      <c r="J3">
        <f>SUM(F3*E3)</f>
        <v>20</v>
      </c>
    </row>
    <row r="4" spans="1:12" x14ac:dyDescent="0.2">
      <c r="C4" s="23" t="s">
        <v>161</v>
      </c>
      <c r="D4" s="22">
        <v>1</v>
      </c>
      <c r="E4" s="22">
        <v>1</v>
      </c>
      <c r="F4" s="22">
        <v>25</v>
      </c>
      <c r="G4" s="22">
        <f t="shared" si="0"/>
        <v>50</v>
      </c>
      <c r="I4">
        <f t="shared" ref="I4:I22" si="1">SUM(F4*D4)</f>
        <v>25</v>
      </c>
      <c r="J4">
        <f t="shared" ref="J4:J22" si="2">SUM(F4*E4)</f>
        <v>25</v>
      </c>
    </row>
    <row r="5" spans="1:12" x14ac:dyDescent="0.2">
      <c r="C5" s="23" t="s">
        <v>162</v>
      </c>
      <c r="D5" s="22">
        <v>1</v>
      </c>
      <c r="E5" s="22">
        <v>1</v>
      </c>
      <c r="F5" s="22">
        <v>5</v>
      </c>
      <c r="G5" s="22">
        <f t="shared" si="0"/>
        <v>10</v>
      </c>
      <c r="I5">
        <f t="shared" si="1"/>
        <v>5</v>
      </c>
      <c r="J5">
        <f t="shared" si="2"/>
        <v>5</v>
      </c>
    </row>
    <row r="6" spans="1:12" x14ac:dyDescent="0.2">
      <c r="C6" s="23" t="s">
        <v>163</v>
      </c>
      <c r="D6" s="22"/>
      <c r="E6" s="22">
        <v>1</v>
      </c>
      <c r="F6" s="22">
        <v>10</v>
      </c>
      <c r="G6" s="22">
        <f t="shared" si="0"/>
        <v>10</v>
      </c>
      <c r="I6">
        <f t="shared" si="1"/>
        <v>0</v>
      </c>
      <c r="J6">
        <f t="shared" si="2"/>
        <v>10</v>
      </c>
    </row>
    <row r="7" spans="1:12" x14ac:dyDescent="0.2">
      <c r="C7" s="23" t="s">
        <v>164</v>
      </c>
      <c r="D7" s="22"/>
      <c r="E7" s="22">
        <v>1</v>
      </c>
      <c r="F7" s="22">
        <v>10</v>
      </c>
      <c r="G7" s="22">
        <f t="shared" si="0"/>
        <v>10</v>
      </c>
      <c r="I7">
        <f t="shared" si="1"/>
        <v>0</v>
      </c>
      <c r="J7">
        <f t="shared" si="2"/>
        <v>10</v>
      </c>
    </row>
    <row r="8" spans="1:12" x14ac:dyDescent="0.2">
      <c r="C8" s="23" t="s">
        <v>165</v>
      </c>
      <c r="D8" s="22"/>
      <c r="E8" s="22">
        <v>1</v>
      </c>
      <c r="F8" s="22">
        <v>10</v>
      </c>
      <c r="G8" s="22">
        <f t="shared" si="0"/>
        <v>10</v>
      </c>
      <c r="I8">
        <f t="shared" si="1"/>
        <v>0</v>
      </c>
      <c r="J8">
        <f t="shared" si="2"/>
        <v>10</v>
      </c>
    </row>
    <row r="9" spans="1:12" x14ac:dyDescent="0.2">
      <c r="C9" s="23" t="s">
        <v>166</v>
      </c>
      <c r="D9" s="22"/>
      <c r="E9" s="22">
        <v>1</v>
      </c>
      <c r="F9" s="22">
        <v>10</v>
      </c>
      <c r="G9" s="22">
        <f t="shared" si="0"/>
        <v>10</v>
      </c>
      <c r="I9">
        <f t="shared" si="1"/>
        <v>0</v>
      </c>
      <c r="J9">
        <f t="shared" si="2"/>
        <v>10</v>
      </c>
    </row>
    <row r="10" spans="1:12" x14ac:dyDescent="0.2">
      <c r="C10" s="23" t="s">
        <v>167</v>
      </c>
      <c r="D10" s="22"/>
      <c r="E10" s="22">
        <v>2</v>
      </c>
      <c r="F10" s="22">
        <v>3</v>
      </c>
      <c r="G10" s="22">
        <f t="shared" si="0"/>
        <v>6</v>
      </c>
      <c r="I10">
        <f t="shared" si="1"/>
        <v>0</v>
      </c>
      <c r="J10">
        <f t="shared" si="2"/>
        <v>6</v>
      </c>
    </row>
    <row r="11" spans="1:12" x14ac:dyDescent="0.2">
      <c r="C11" s="23" t="s">
        <v>168</v>
      </c>
      <c r="D11" s="22"/>
      <c r="E11" s="22">
        <v>2</v>
      </c>
      <c r="F11" s="22">
        <v>5</v>
      </c>
      <c r="G11" s="22">
        <f t="shared" si="0"/>
        <v>10</v>
      </c>
      <c r="I11">
        <f t="shared" si="1"/>
        <v>0</v>
      </c>
      <c r="J11">
        <f t="shared" si="2"/>
        <v>10</v>
      </c>
    </row>
    <row r="12" spans="1:12" x14ac:dyDescent="0.2">
      <c r="C12" s="23" t="s">
        <v>169</v>
      </c>
      <c r="D12" s="22"/>
      <c r="E12" s="22">
        <v>2</v>
      </c>
      <c r="F12" s="22">
        <v>7</v>
      </c>
      <c r="G12" s="22">
        <f t="shared" si="0"/>
        <v>14</v>
      </c>
      <c r="I12">
        <f t="shared" si="1"/>
        <v>0</v>
      </c>
      <c r="J12">
        <f t="shared" si="2"/>
        <v>14</v>
      </c>
    </row>
    <row r="13" spans="1:12" x14ac:dyDescent="0.2">
      <c r="C13" s="23" t="s">
        <v>170</v>
      </c>
      <c r="D13" s="22"/>
      <c r="E13" s="22">
        <v>2</v>
      </c>
      <c r="F13" s="22">
        <v>10</v>
      </c>
      <c r="G13" s="22">
        <f t="shared" si="0"/>
        <v>20</v>
      </c>
      <c r="I13">
        <f t="shared" si="1"/>
        <v>0</v>
      </c>
      <c r="J13">
        <f t="shared" si="2"/>
        <v>20</v>
      </c>
    </row>
    <row r="14" spans="1:12" x14ac:dyDescent="0.2">
      <c r="C14" s="22" t="s">
        <v>171</v>
      </c>
      <c r="D14" s="2"/>
      <c r="E14" s="2">
        <v>4</v>
      </c>
      <c r="F14" s="22">
        <v>4</v>
      </c>
      <c r="G14" s="22">
        <f t="shared" ref="G14:G17" si="3">SUM(D14:E14)*F14</f>
        <v>16</v>
      </c>
      <c r="I14">
        <f t="shared" si="1"/>
        <v>0</v>
      </c>
      <c r="J14">
        <f t="shared" si="2"/>
        <v>16</v>
      </c>
    </row>
    <row r="15" spans="1:12" x14ac:dyDescent="0.2">
      <c r="C15" s="23" t="s">
        <v>172</v>
      </c>
      <c r="D15" s="2"/>
      <c r="E15" s="22">
        <v>2</v>
      </c>
      <c r="F15" s="22">
        <v>5</v>
      </c>
      <c r="G15" s="22">
        <f t="shared" si="3"/>
        <v>10</v>
      </c>
      <c r="I15">
        <f t="shared" si="1"/>
        <v>0</v>
      </c>
      <c r="J15">
        <f t="shared" si="2"/>
        <v>10</v>
      </c>
    </row>
    <row r="16" spans="1:12" x14ac:dyDescent="0.2">
      <c r="C16" s="23" t="s">
        <v>173</v>
      </c>
      <c r="D16" s="2"/>
      <c r="E16" s="22">
        <v>4</v>
      </c>
      <c r="F16" s="22">
        <v>3</v>
      </c>
      <c r="G16" s="22">
        <f t="shared" si="3"/>
        <v>12</v>
      </c>
      <c r="I16">
        <f t="shared" si="1"/>
        <v>0</v>
      </c>
      <c r="J16">
        <f t="shared" si="2"/>
        <v>12</v>
      </c>
    </row>
    <row r="17" spans="1:12" x14ac:dyDescent="0.2">
      <c r="A17" s="26"/>
      <c r="B17" s="26"/>
      <c r="C17" s="27" t="s">
        <v>176</v>
      </c>
      <c r="D17" s="2"/>
      <c r="E17" s="22">
        <v>2</v>
      </c>
      <c r="F17" s="22">
        <v>3</v>
      </c>
      <c r="G17" s="22">
        <f t="shared" si="3"/>
        <v>6</v>
      </c>
      <c r="I17">
        <f t="shared" si="1"/>
        <v>0</v>
      </c>
      <c r="J17">
        <f t="shared" si="2"/>
        <v>6</v>
      </c>
      <c r="K17">
        <f>SUM(F17*D17)</f>
        <v>0</v>
      </c>
      <c r="L17">
        <f>SUM(F17*E17)</f>
        <v>6</v>
      </c>
    </row>
    <row r="18" spans="1:12" x14ac:dyDescent="0.2">
      <c r="A18" s="26"/>
      <c r="B18" s="26"/>
      <c r="C18" s="27" t="s">
        <v>177</v>
      </c>
      <c r="D18" s="22"/>
      <c r="E18" s="22">
        <v>2</v>
      </c>
      <c r="F18" s="22">
        <v>1</v>
      </c>
      <c r="G18" s="22">
        <f>SUM(D18:E18)*F18</f>
        <v>2</v>
      </c>
      <c r="I18">
        <f t="shared" si="1"/>
        <v>0</v>
      </c>
      <c r="J18">
        <f t="shared" si="2"/>
        <v>2</v>
      </c>
      <c r="K18">
        <f t="shared" ref="K18:K22" si="4">SUM(F18*D18)</f>
        <v>0</v>
      </c>
      <c r="L18">
        <f t="shared" ref="L18:L22" si="5">SUM(F18*E18)</f>
        <v>2</v>
      </c>
    </row>
    <row r="19" spans="1:12" x14ac:dyDescent="0.2">
      <c r="A19" s="26"/>
      <c r="B19" s="26"/>
      <c r="C19" s="27" t="s">
        <v>178</v>
      </c>
      <c r="D19" s="22"/>
      <c r="E19" s="22">
        <v>4</v>
      </c>
      <c r="F19" s="22">
        <v>1</v>
      </c>
      <c r="G19" s="22">
        <f>SUM(D19:E19)*F19</f>
        <v>4</v>
      </c>
      <c r="I19">
        <f t="shared" si="1"/>
        <v>0</v>
      </c>
      <c r="J19">
        <f t="shared" si="2"/>
        <v>4</v>
      </c>
      <c r="K19">
        <f t="shared" si="4"/>
        <v>0</v>
      </c>
      <c r="L19">
        <f t="shared" si="5"/>
        <v>4</v>
      </c>
    </row>
    <row r="20" spans="1:12" x14ac:dyDescent="0.2">
      <c r="A20" s="26"/>
      <c r="B20" s="26"/>
      <c r="C20" s="28" t="s">
        <v>179</v>
      </c>
      <c r="D20" s="2"/>
      <c r="E20" s="2">
        <v>4</v>
      </c>
      <c r="F20" s="22">
        <v>1</v>
      </c>
      <c r="G20" s="22">
        <f t="shared" ref="G20:G22" si="6">SUM(D20:E20)*F20</f>
        <v>4</v>
      </c>
      <c r="I20">
        <f t="shared" si="1"/>
        <v>0</v>
      </c>
      <c r="J20">
        <f t="shared" si="2"/>
        <v>4</v>
      </c>
      <c r="K20">
        <f t="shared" si="4"/>
        <v>0</v>
      </c>
      <c r="L20">
        <f t="shared" si="5"/>
        <v>4</v>
      </c>
    </row>
    <row r="21" spans="1:12" x14ac:dyDescent="0.2">
      <c r="A21" s="26"/>
      <c r="B21" s="26"/>
      <c r="C21" s="27" t="s">
        <v>180</v>
      </c>
      <c r="D21" s="2"/>
      <c r="E21" s="22">
        <v>4</v>
      </c>
      <c r="F21" s="22">
        <v>1</v>
      </c>
      <c r="G21" s="22">
        <f t="shared" si="6"/>
        <v>4</v>
      </c>
      <c r="I21">
        <f t="shared" si="1"/>
        <v>0</v>
      </c>
      <c r="J21">
        <f t="shared" si="2"/>
        <v>4</v>
      </c>
      <c r="K21">
        <f t="shared" si="4"/>
        <v>0</v>
      </c>
      <c r="L21">
        <f t="shared" si="5"/>
        <v>4</v>
      </c>
    </row>
    <row r="22" spans="1:12" ht="13.5" thickBot="1" x14ac:dyDescent="0.25">
      <c r="A22" s="29"/>
      <c r="B22" s="29"/>
      <c r="C22" s="30" t="s">
        <v>181</v>
      </c>
      <c r="D22" s="31"/>
      <c r="E22" s="31">
        <v>4</v>
      </c>
      <c r="F22" s="32">
        <v>1</v>
      </c>
      <c r="G22" s="32">
        <f t="shared" si="6"/>
        <v>4</v>
      </c>
      <c r="I22" s="24">
        <f t="shared" si="1"/>
        <v>0</v>
      </c>
      <c r="J22" s="24">
        <f t="shared" si="2"/>
        <v>4</v>
      </c>
      <c r="K22" s="24">
        <f t="shared" si="4"/>
        <v>0</v>
      </c>
      <c r="L22" s="24">
        <f t="shared" si="5"/>
        <v>4</v>
      </c>
    </row>
    <row r="23" spans="1:12" ht="13.5" thickTop="1" x14ac:dyDescent="0.2">
      <c r="F23" s="22">
        <f>SUM(F3:F22)</f>
        <v>135</v>
      </c>
      <c r="G23" s="22">
        <f>SUM(G3:G22)</f>
        <v>252</v>
      </c>
      <c r="H23" s="2"/>
      <c r="I23" s="33">
        <f t="shared" ref="I23:L23" si="7">SUM(I3:I22)</f>
        <v>50</v>
      </c>
      <c r="J23" s="33">
        <f t="shared" si="7"/>
        <v>202</v>
      </c>
      <c r="K23" s="33">
        <f t="shared" si="7"/>
        <v>0</v>
      </c>
      <c r="L23" s="33">
        <f t="shared" si="7"/>
        <v>24</v>
      </c>
    </row>
    <row r="24" spans="1:12" x14ac:dyDescent="0.2">
      <c r="F24" s="23"/>
      <c r="G24" s="23"/>
    </row>
    <row r="25" spans="1:12" x14ac:dyDescent="0.2">
      <c r="F25" s="23"/>
      <c r="G25" s="23"/>
    </row>
    <row r="26" spans="1:12" x14ac:dyDescent="0.2">
      <c r="F26" s="23"/>
      <c r="G26" s="23"/>
    </row>
    <row r="27" spans="1:12" x14ac:dyDescent="0.2">
      <c r="F27" s="23"/>
      <c r="G27" s="23"/>
    </row>
    <row r="28" spans="1:12" x14ac:dyDescent="0.2">
      <c r="G28" s="23"/>
    </row>
    <row r="29" spans="1:12" x14ac:dyDescent="0.2">
      <c r="G29" s="23"/>
    </row>
    <row r="30" spans="1:12" x14ac:dyDescent="0.2">
      <c r="G30" s="23"/>
    </row>
    <row r="31" spans="1:12" x14ac:dyDescent="0.2">
      <c r="G31" s="23"/>
    </row>
    <row r="32" spans="1:12" x14ac:dyDescent="0.2">
      <c r="G32" s="23"/>
    </row>
    <row r="33" spans="7:7" x14ac:dyDescent="0.2">
      <c r="G33" s="23"/>
    </row>
    <row r="34" spans="7:7" x14ac:dyDescent="0.2">
      <c r="G34" s="23"/>
    </row>
    <row r="35" spans="7:7" x14ac:dyDescent="0.2">
      <c r="G35" s="2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E2" zoomScaleNormal="100" workbookViewId="0">
      <selection activeCell="H13" sqref="H13"/>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6" t="s">
        <v>48</v>
      </c>
      <c r="C1" s="6" t="s">
        <v>47</v>
      </c>
      <c r="E1" s="6" t="s">
        <v>77</v>
      </c>
      <c r="F1" s="6"/>
      <c r="H1" s="6" t="s">
        <v>37</v>
      </c>
      <c r="K1" s="6" t="s">
        <v>38</v>
      </c>
    </row>
    <row r="2" spans="1:11" ht="51" x14ac:dyDescent="0.2">
      <c r="A2" s="12" t="s">
        <v>49</v>
      </c>
      <c r="C2" s="13" t="s">
        <v>66</v>
      </c>
      <c r="E2" s="21" t="s">
        <v>127</v>
      </c>
      <c r="F2" s="7"/>
      <c r="H2" s="13" t="s">
        <v>92</v>
      </c>
      <c r="K2" s="13" t="s">
        <v>92</v>
      </c>
    </row>
    <row r="3" spans="1:11" ht="25.5" x14ac:dyDescent="0.2">
      <c r="A3" s="12" t="s">
        <v>50</v>
      </c>
      <c r="C3" s="16" t="s">
        <v>67</v>
      </c>
      <c r="E3" s="12" t="s">
        <v>78</v>
      </c>
      <c r="H3" s="1" t="s">
        <v>96</v>
      </c>
      <c r="K3" s="1" t="s">
        <v>109</v>
      </c>
    </row>
    <row r="4" spans="1:11" ht="38.25" x14ac:dyDescent="0.2">
      <c r="A4" s="12" t="s">
        <v>57</v>
      </c>
      <c r="C4" s="12" t="s">
        <v>68</v>
      </c>
      <c r="E4" s="21" t="s">
        <v>129</v>
      </c>
      <c r="H4" s="12" t="s">
        <v>107</v>
      </c>
      <c r="K4" s="12" t="s">
        <v>110</v>
      </c>
    </row>
    <row r="5" spans="1:11" ht="38.25" x14ac:dyDescent="0.2">
      <c r="A5" s="12" t="s">
        <v>51</v>
      </c>
      <c r="C5" s="7"/>
      <c r="E5" s="16" t="s">
        <v>79</v>
      </c>
      <c r="H5" s="12" t="s">
        <v>94</v>
      </c>
      <c r="K5" s="12" t="s">
        <v>94</v>
      </c>
    </row>
    <row r="6" spans="1:11" ht="38.25" x14ac:dyDescent="0.2">
      <c r="A6" s="12" t="s">
        <v>52</v>
      </c>
      <c r="C6" s="12" t="s">
        <v>69</v>
      </c>
      <c r="E6" s="7" t="s">
        <v>128</v>
      </c>
      <c r="F6" s="7"/>
      <c r="H6" s="12" t="s">
        <v>95</v>
      </c>
      <c r="K6" s="16" t="s">
        <v>111</v>
      </c>
    </row>
    <row r="7" spans="1:11" ht="38.25" x14ac:dyDescent="0.2">
      <c r="A7" s="12" t="s">
        <v>55</v>
      </c>
      <c r="C7" s="12" t="s">
        <v>70</v>
      </c>
      <c r="E7" s="7"/>
      <c r="F7" s="7"/>
      <c r="H7" s="15" t="s">
        <v>67</v>
      </c>
      <c r="J7" s="15"/>
      <c r="K7" s="15" t="s">
        <v>67</v>
      </c>
    </row>
    <row r="8" spans="1:11" ht="26.25" x14ac:dyDescent="0.25">
      <c r="A8" s="13" t="s">
        <v>56</v>
      </c>
      <c r="C8" s="7"/>
      <c r="E8" s="6" t="s">
        <v>39</v>
      </c>
      <c r="F8" s="7"/>
      <c r="H8" s="12" t="s">
        <v>93</v>
      </c>
      <c r="K8" s="7" t="s">
        <v>41</v>
      </c>
    </row>
    <row r="9" spans="1:11" ht="26.25" x14ac:dyDescent="0.25">
      <c r="A9" s="13" t="s">
        <v>58</v>
      </c>
      <c r="C9" s="6" t="s">
        <v>80</v>
      </c>
      <c r="E9" s="7" t="s">
        <v>40</v>
      </c>
      <c r="H9" s="12" t="s">
        <v>103</v>
      </c>
      <c r="K9" s="12" t="s">
        <v>113</v>
      </c>
    </row>
    <row r="10" spans="1:11" ht="25.5" x14ac:dyDescent="0.2">
      <c r="A10" s="13" t="s">
        <v>59</v>
      </c>
      <c r="C10" s="7"/>
      <c r="E10" s="7"/>
      <c r="H10" s="12" t="s">
        <v>104</v>
      </c>
    </row>
    <row r="11" spans="1:11" ht="39" x14ac:dyDescent="0.25">
      <c r="A11" s="7"/>
      <c r="C11" s="1" t="s">
        <v>72</v>
      </c>
      <c r="E11" s="6" t="s">
        <v>83</v>
      </c>
      <c r="H11" s="12" t="s">
        <v>102</v>
      </c>
      <c r="K11" s="12" t="s">
        <v>112</v>
      </c>
    </row>
    <row r="12" spans="1:11" ht="38.25" x14ac:dyDescent="0.2">
      <c r="A12" s="12" t="s">
        <v>65</v>
      </c>
      <c r="C12" s="12" t="s">
        <v>71</v>
      </c>
      <c r="E12" s="1" t="s">
        <v>98</v>
      </c>
      <c r="F12" s="7"/>
      <c r="H12" s="12" t="s">
        <v>105</v>
      </c>
      <c r="K12" s="7"/>
    </row>
    <row r="13" spans="1:11" ht="25.5" x14ac:dyDescent="0.2">
      <c r="A13" s="12"/>
      <c r="C13" s="16" t="s">
        <v>82</v>
      </c>
      <c r="E13" s="1" t="s">
        <v>84</v>
      </c>
      <c r="F13" s="7"/>
      <c r="H13" s="12" t="s">
        <v>106</v>
      </c>
    </row>
    <row r="14" spans="1:11" ht="38.25" x14ac:dyDescent="0.2">
      <c r="A14" s="13" t="s">
        <v>64</v>
      </c>
      <c r="C14" s="12" t="s">
        <v>81</v>
      </c>
      <c r="E14" s="12" t="s">
        <v>97</v>
      </c>
      <c r="H14" s="7"/>
    </row>
    <row r="15" spans="1:11" x14ac:dyDescent="0.2">
      <c r="A15" s="13"/>
      <c r="C15" s="12"/>
      <c r="E15" s="12" t="s">
        <v>85</v>
      </c>
      <c r="H15" s="7"/>
    </row>
    <row r="16" spans="1:11" ht="38.25" x14ac:dyDescent="0.2">
      <c r="C16" s="12" t="s">
        <v>100</v>
      </c>
      <c r="E16" s="12" t="s">
        <v>86</v>
      </c>
      <c r="H16" s="16" t="s">
        <v>108</v>
      </c>
    </row>
    <row r="17" spans="1:11" ht="25.5" x14ac:dyDescent="0.2">
      <c r="A17" s="12" t="s">
        <v>53</v>
      </c>
      <c r="C17" s="12" t="s">
        <v>73</v>
      </c>
      <c r="E17" s="7"/>
      <c r="K17" s="7"/>
    </row>
    <row r="18" spans="1:11" ht="26.25" x14ac:dyDescent="0.25">
      <c r="A18" s="12" t="s">
        <v>62</v>
      </c>
      <c r="C18" s="7"/>
      <c r="E18" s="6" t="s">
        <v>87</v>
      </c>
      <c r="H18" s="7"/>
    </row>
    <row r="19" spans="1:11" ht="25.5" x14ac:dyDescent="0.2">
      <c r="A19" s="13" t="s">
        <v>61</v>
      </c>
      <c r="C19" s="12" t="s">
        <v>101</v>
      </c>
      <c r="E19" s="12" t="s">
        <v>99</v>
      </c>
    </row>
    <row r="20" spans="1:11" ht="38.25" x14ac:dyDescent="0.2">
      <c r="A20" s="12" t="s">
        <v>63</v>
      </c>
      <c r="C20" s="12" t="s">
        <v>74</v>
      </c>
      <c r="E20" s="12" t="s">
        <v>88</v>
      </c>
      <c r="F20" s="7"/>
      <c r="K20" s="8"/>
    </row>
    <row r="21" spans="1:11" ht="25.5" x14ac:dyDescent="0.2">
      <c r="A21" s="12" t="s">
        <v>54</v>
      </c>
      <c r="C21" s="7"/>
      <c r="E21" s="16" t="s">
        <v>67</v>
      </c>
    </row>
    <row r="22" spans="1:11" ht="51" x14ac:dyDescent="0.2">
      <c r="A22" s="7"/>
      <c r="C22" s="17" t="s">
        <v>75</v>
      </c>
      <c r="E22" s="12" t="s">
        <v>89</v>
      </c>
      <c r="K22" s="9"/>
    </row>
    <row r="23" spans="1:11" ht="51" x14ac:dyDescent="0.2">
      <c r="A23" s="14" t="s">
        <v>60</v>
      </c>
      <c r="C23" s="16" t="s">
        <v>76</v>
      </c>
      <c r="E23" s="12" t="s">
        <v>90</v>
      </c>
    </row>
    <row r="24" spans="1:11" x14ac:dyDescent="0.2">
      <c r="A24" s="12"/>
      <c r="C24" s="7"/>
      <c r="E24" s="12" t="s">
        <v>91</v>
      </c>
    </row>
    <row r="25" spans="1:11" x14ac:dyDescent="0.2">
      <c r="A25" s="7"/>
      <c r="C25" s="7"/>
      <c r="E25" s="7"/>
      <c r="H25" s="7"/>
    </row>
    <row r="26" spans="1:11" x14ac:dyDescent="0.2">
      <c r="A26" s="12"/>
      <c r="C26" s="7"/>
      <c r="E26" s="7"/>
    </row>
    <row r="27" spans="1:11" x14ac:dyDescent="0.2">
      <c r="A27" s="7"/>
      <c r="C27" s="7"/>
      <c r="E27" s="7"/>
    </row>
    <row r="28" spans="1:11" x14ac:dyDescent="0.2">
      <c r="A28" s="7"/>
      <c r="E28" s="7"/>
    </row>
    <row r="29" spans="1:11" x14ac:dyDescent="0.2">
      <c r="A29" s="7"/>
      <c r="C29" s="7"/>
      <c r="E29" s="7"/>
      <c r="H29" s="7"/>
    </row>
    <row r="30" spans="1:11" x14ac:dyDescent="0.2">
      <c r="A30" s="7"/>
      <c r="C30" s="7"/>
      <c r="E30" s="7"/>
    </row>
    <row r="31" spans="1:11" x14ac:dyDescent="0.2">
      <c r="A31" s="7"/>
      <c r="C31" s="7"/>
      <c r="E31" s="7"/>
      <c r="H31" s="7"/>
    </row>
    <row r="32" spans="1:11" x14ac:dyDescent="0.2">
      <c r="A32" s="7"/>
      <c r="C32" s="7"/>
      <c r="E32" s="7"/>
    </row>
    <row r="33" spans="1:8" ht="61.5" customHeight="1" x14ac:dyDescent="0.2">
      <c r="A33" s="7"/>
      <c r="C33" s="7"/>
      <c r="E33" s="7"/>
      <c r="H33" s="7"/>
    </row>
    <row r="34" spans="1:8" x14ac:dyDescent="0.2">
      <c r="A34" s="7"/>
      <c r="C34" s="7"/>
      <c r="E34" s="7"/>
    </row>
    <row r="35" spans="1:8" x14ac:dyDescent="0.2">
      <c r="A35" s="7"/>
      <c r="C35" s="7"/>
      <c r="E35" s="7"/>
      <c r="H35" s="7"/>
    </row>
    <row r="36" spans="1:8" x14ac:dyDescent="0.2">
      <c r="A36" s="7"/>
      <c r="C36" s="7"/>
      <c r="E36" s="7"/>
    </row>
    <row r="37" spans="1:8" x14ac:dyDescent="0.2">
      <c r="A37" s="7"/>
      <c r="C37" s="7"/>
      <c r="E37" s="7"/>
    </row>
    <row r="38" spans="1:8" x14ac:dyDescent="0.2">
      <c r="A38" s="7"/>
      <c r="C38" s="7"/>
      <c r="E38" s="7"/>
    </row>
    <row r="39" spans="1:8" x14ac:dyDescent="0.2">
      <c r="A39" s="7"/>
      <c r="C39" s="7"/>
      <c r="E39" s="7"/>
    </row>
    <row r="40" spans="1:8" x14ac:dyDescent="0.2">
      <c r="E40" s="7"/>
    </row>
    <row r="41" spans="1:8" x14ac:dyDescent="0.2">
      <c r="E41" s="7"/>
    </row>
    <row r="42" spans="1:8" x14ac:dyDescent="0.2">
      <c r="E42" s="7"/>
    </row>
    <row r="43" spans="1:8" x14ac:dyDescent="0.2">
      <c r="E43" s="7"/>
    </row>
    <row r="44" spans="1:8" x14ac:dyDescent="0.2">
      <c r="E44" s="7"/>
    </row>
    <row r="45" spans="1:8" x14ac:dyDescent="0.2">
      <c r="E45" s="7"/>
    </row>
    <row r="46" spans="1:8" x14ac:dyDescent="0.2">
      <c r="E46" s="7"/>
    </row>
    <row r="47" spans="1:8" x14ac:dyDescent="0.2">
      <c r="E47" s="7"/>
    </row>
    <row r="48" spans="1:8" x14ac:dyDescent="0.2">
      <c r="E48" s="7"/>
    </row>
    <row r="49" spans="1:5" x14ac:dyDescent="0.2">
      <c r="E49" s="7"/>
    </row>
    <row r="50" spans="1:5" x14ac:dyDescent="0.2">
      <c r="E50" s="7"/>
    </row>
    <row r="51" spans="1:5" x14ac:dyDescent="0.2">
      <c r="E51" s="7"/>
    </row>
    <row r="52" spans="1:5" x14ac:dyDescent="0.2">
      <c r="E52" s="7"/>
    </row>
    <row r="53" spans="1:5" x14ac:dyDescent="0.2">
      <c r="E53" s="7"/>
    </row>
    <row r="61" spans="1:5" x14ac:dyDescent="0.2">
      <c r="A61" s="7"/>
      <c r="C61" s="7"/>
    </row>
    <row r="62" spans="1:5" x14ac:dyDescent="0.2">
      <c r="A62" s="7"/>
      <c r="C62" s="7"/>
    </row>
    <row r="63" spans="1:5" x14ac:dyDescent="0.2">
      <c r="A63" s="7"/>
      <c r="C63" s="7"/>
    </row>
    <row r="64" spans="1:5" x14ac:dyDescent="0.2">
      <c r="A64" s="7"/>
      <c r="C64" s="7"/>
    </row>
    <row r="65" spans="1:3" x14ac:dyDescent="0.2">
      <c r="A65" s="7"/>
      <c r="C65" s="7"/>
    </row>
    <row r="66" spans="1:3" x14ac:dyDescent="0.2">
      <c r="A66" s="7"/>
      <c r="C66" s="7"/>
    </row>
    <row r="67" spans="1:3" x14ac:dyDescent="0.2">
      <c r="A67" s="7"/>
      <c r="C67" s="7"/>
    </row>
    <row r="68" spans="1:3" x14ac:dyDescent="0.2">
      <c r="A68" s="7"/>
      <c r="C68" s="7"/>
    </row>
    <row r="69" spans="1:3" x14ac:dyDescent="0.2">
      <c r="A69" s="7"/>
      <c r="C69" s="7"/>
    </row>
    <row r="70" spans="1:3" x14ac:dyDescent="0.2">
      <c r="A70" s="7"/>
      <c r="C70" s="7"/>
    </row>
    <row r="71" spans="1:3" x14ac:dyDescent="0.2">
      <c r="A71" s="7"/>
      <c r="C71" s="7"/>
    </row>
    <row r="72" spans="1:3" x14ac:dyDescent="0.2">
      <c r="A72" s="7"/>
      <c r="C72" s="7"/>
    </row>
    <row r="73" spans="1:3" x14ac:dyDescent="0.2">
      <c r="A73" s="7"/>
      <c r="C73" s="7"/>
    </row>
    <row r="74" spans="1:3" x14ac:dyDescent="0.2">
      <c r="A74" s="7"/>
      <c r="C74" s="7"/>
    </row>
    <row r="75" spans="1:3" x14ac:dyDescent="0.2">
      <c r="A75" s="7"/>
      <c r="C75"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Matrix</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2025-09-11T16:52:09Z</cp:lastPrinted>
  <dcterms:created xsi:type="dcterms:W3CDTF">2002-04-08T18:22:24Z</dcterms:created>
  <dcterms:modified xsi:type="dcterms:W3CDTF">2025-09-12T16:36:22Z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