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827 Hotel Monroe Ballroom Drapery/03. Measures/"/>
    </mc:Choice>
  </mc:AlternateContent>
  <xr:revisionPtr revIDLastSave="479" documentId="8_{A48FF023-5184-43B4-A71B-1779BE06660F}" xr6:coauthVersionLast="47" xr6:coauthVersionMax="47" xr10:uidLastSave="{D6C22129-E77A-4A53-B1AE-0A86ADA880FF}"/>
  <bookViews>
    <workbookView xWindow="28680" yWindow="-120" windowWidth="29040" windowHeight="15720" xr2:uid="{764A8F15-5BD9-4326-AFBB-940ED3347347}"/>
  </bookViews>
  <sheets>
    <sheet name="To Order Shades (2)" sheetId="5" r:id="rId1"/>
    <sheet name="To Order Drapery" sheetId="1" r:id="rId2"/>
    <sheet name="To Order Shades" sheetId="3" r:id="rId3"/>
    <sheet name="24-827" sheetId="2" r:id="rId4"/>
    <sheet name="RS" sheetId="4" r:id="rId5"/>
  </sheets>
  <definedNames>
    <definedName name="_xlnm._FilterDatabase" localSheetId="4" hidden="1">RS!$A$6:$AD$29</definedName>
    <definedName name="_xlnm._FilterDatabase" localSheetId="1" hidden="1">'To Order Drapery'!$A$6:$AF$29</definedName>
    <definedName name="_xlnm._FilterDatabase" localSheetId="2" hidden="1">'To Order Shades'!$A$6:$AD$29</definedName>
    <definedName name="_xlnm._FilterDatabase" localSheetId="0" hidden="1">'To Order Shades (2)'!$A$6:$AD$29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5" l="1"/>
  <c r="N24" i="5"/>
  <c r="Q21" i="5"/>
  <c r="P21" i="5"/>
  <c r="Q20" i="5"/>
  <c r="P20" i="5"/>
  <c r="K20" i="5"/>
  <c r="Q19" i="5"/>
  <c r="P19" i="5"/>
  <c r="N19" i="5"/>
  <c r="L19" i="5"/>
  <c r="K19" i="5"/>
  <c r="Q18" i="5"/>
  <c r="P18" i="5"/>
  <c r="N18" i="5"/>
  <c r="L18" i="5"/>
  <c r="K18" i="5"/>
  <c r="Q17" i="5"/>
  <c r="P17" i="5"/>
  <c r="L17" i="5"/>
  <c r="K17" i="5"/>
  <c r="Q16" i="5"/>
  <c r="P16" i="5"/>
  <c r="N16" i="5"/>
  <c r="L16" i="5"/>
  <c r="Q15" i="5"/>
  <c r="P15" i="5"/>
  <c r="Q14" i="5"/>
  <c r="P14" i="5"/>
  <c r="Q13" i="5"/>
  <c r="P13" i="5"/>
  <c r="Q12" i="5"/>
  <c r="P12" i="5"/>
  <c r="Q11" i="5"/>
  <c r="P11" i="5"/>
  <c r="Q10" i="5"/>
  <c r="P10" i="5"/>
  <c r="Q9" i="5"/>
  <c r="P9" i="5"/>
  <c r="Q8" i="5"/>
  <c r="P8" i="5"/>
  <c r="U17" i="1"/>
  <c r="U18" i="1"/>
  <c r="U19" i="1"/>
  <c r="U20" i="1"/>
  <c r="U16" i="1"/>
  <c r="U29" i="1"/>
  <c r="U28" i="1"/>
  <c r="U27" i="1"/>
  <c r="U26" i="1"/>
  <c r="U25" i="1"/>
  <c r="U24" i="1"/>
  <c r="U23" i="1"/>
  <c r="U22" i="1"/>
  <c r="U8" i="1"/>
  <c r="U9" i="1"/>
  <c r="U10" i="1"/>
  <c r="U11" i="1"/>
  <c r="U12" i="1"/>
  <c r="U13" i="1"/>
  <c r="U14" i="1"/>
  <c r="U7" i="1"/>
  <c r="X17" i="1" l="1"/>
  <c r="X18" i="1"/>
  <c r="X19" i="1"/>
  <c r="X20" i="1"/>
  <c r="X16" i="1"/>
  <c r="X23" i="1"/>
  <c r="X24" i="1"/>
  <c r="X25" i="1"/>
  <c r="X26" i="1"/>
  <c r="X27" i="1"/>
  <c r="X28" i="1"/>
  <c r="X29" i="1"/>
  <c r="X22" i="1"/>
  <c r="X14" i="1"/>
  <c r="X13" i="1"/>
  <c r="X12" i="1"/>
  <c r="X11" i="1"/>
  <c r="X10" i="1"/>
  <c r="X9" i="1"/>
  <c r="X8" i="1"/>
  <c r="X7" i="1"/>
  <c r="V2" i="1"/>
  <c r="Z2" i="1" s="1"/>
  <c r="Z3" i="1"/>
  <c r="V3" i="1"/>
  <c r="N29" i="4"/>
  <c r="N24" i="4"/>
  <c r="Q21" i="4"/>
  <c r="P21" i="4"/>
  <c r="Q20" i="4"/>
  <c r="P20" i="4"/>
  <c r="K20" i="4"/>
  <c r="Q19" i="4"/>
  <c r="P19" i="4"/>
  <c r="N19" i="4"/>
  <c r="L19" i="4"/>
  <c r="K19" i="4"/>
  <c r="Q18" i="4"/>
  <c r="P18" i="4"/>
  <c r="N18" i="4"/>
  <c r="L18" i="4"/>
  <c r="K18" i="4"/>
  <c r="Q17" i="4"/>
  <c r="P17" i="4"/>
  <c r="L17" i="4"/>
  <c r="K17" i="4"/>
  <c r="Q16" i="4"/>
  <c r="P16" i="4"/>
  <c r="N16" i="4"/>
  <c r="L16" i="4"/>
  <c r="Q15" i="4"/>
  <c r="P15" i="4"/>
  <c r="Q14" i="4"/>
  <c r="P14" i="4"/>
  <c r="Q13" i="4"/>
  <c r="P13" i="4"/>
  <c r="Q12" i="4"/>
  <c r="P12" i="4"/>
  <c r="Q11" i="4"/>
  <c r="P11" i="4"/>
  <c r="Q10" i="4"/>
  <c r="P10" i="4"/>
  <c r="Q9" i="4"/>
  <c r="P9" i="4"/>
  <c r="Q8" i="4"/>
  <c r="P8" i="4"/>
  <c r="J22" i="1"/>
  <c r="J23" i="1"/>
  <c r="J24" i="1"/>
  <c r="J25" i="1"/>
  <c r="J26" i="1"/>
  <c r="J27" i="1"/>
  <c r="J28" i="1"/>
  <c r="J29" i="1"/>
  <c r="J14" i="1"/>
  <c r="J8" i="1"/>
  <c r="J9" i="1"/>
  <c r="J10" i="1"/>
  <c r="J11" i="1"/>
  <c r="J12" i="1"/>
  <c r="J13" i="1"/>
  <c r="J7" i="1"/>
  <c r="N29" i="3"/>
  <c r="N24" i="3"/>
  <c r="Q21" i="3"/>
  <c r="P21" i="3"/>
  <c r="Q20" i="3"/>
  <c r="P20" i="3"/>
  <c r="K20" i="3"/>
  <c r="Q19" i="3"/>
  <c r="P19" i="3"/>
  <c r="N19" i="3"/>
  <c r="L19" i="3"/>
  <c r="K19" i="3"/>
  <c r="Q18" i="3"/>
  <c r="P18" i="3"/>
  <c r="N18" i="3"/>
  <c r="L18" i="3"/>
  <c r="K18" i="3"/>
  <c r="Q17" i="3"/>
  <c r="P17" i="3"/>
  <c r="L17" i="3"/>
  <c r="K17" i="3"/>
  <c r="Q16" i="3"/>
  <c r="P16" i="3"/>
  <c r="N16" i="3"/>
  <c r="L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P20" i="1"/>
  <c r="P19" i="1"/>
  <c r="P18" i="1"/>
  <c r="P17" i="1"/>
  <c r="P16" i="1"/>
  <c r="P9" i="1"/>
  <c r="P10" i="1"/>
  <c r="P11" i="1"/>
  <c r="P12" i="1"/>
  <c r="P13" i="1"/>
  <c r="P14" i="1"/>
  <c r="P8" i="1"/>
  <c r="Q20" i="1"/>
  <c r="Q19" i="1"/>
  <c r="Q18" i="1"/>
  <c r="Q17" i="1"/>
  <c r="Q16" i="1"/>
  <c r="Q9" i="1"/>
  <c r="Q10" i="1"/>
  <c r="Q11" i="1"/>
  <c r="Q12" i="1"/>
  <c r="Q13" i="1"/>
  <c r="Q14" i="1"/>
  <c r="Q8" i="1"/>
  <c r="Q21" i="1"/>
  <c r="Q15" i="1"/>
  <c r="P21" i="1"/>
  <c r="P15" i="1"/>
  <c r="N29" i="1" l="1"/>
  <c r="N24" i="1"/>
  <c r="K20" i="1"/>
  <c r="J20" i="1" s="1"/>
  <c r="N19" i="1"/>
  <c r="L19" i="1"/>
  <c r="K19" i="1"/>
  <c r="J19" i="1" s="1"/>
  <c r="N18" i="1"/>
  <c r="L18" i="1"/>
  <c r="K18" i="1"/>
  <c r="J18" i="1" s="1"/>
  <c r="L17" i="1"/>
  <c r="K17" i="1"/>
  <c r="J17" i="1" s="1"/>
  <c r="N16" i="1"/>
  <c r="L16" i="1"/>
  <c r="J16" i="1" s="1"/>
</calcChain>
</file>

<file path=xl/sharedStrings.xml><?xml version="1.0" encoding="utf-8"?>
<sst xmlns="http://schemas.openxmlformats.org/spreadsheetml/2006/main" count="687" uniqueCount="96">
  <si>
    <t>Window Treatment Measure Sheet</t>
  </si>
  <si>
    <t>Property or Job #:</t>
  </si>
  <si>
    <t>Room #</t>
  </si>
  <si>
    <t>Location/ Room Type (ADA)</t>
  </si>
  <si>
    <t>Treatment Type</t>
  </si>
  <si>
    <t>Spec #</t>
  </si>
  <si>
    <t>Measurement Type: Jamb to Jamb, Trim to Trim, Fabric Width</t>
  </si>
  <si>
    <t>Window Width</t>
  </si>
  <si>
    <t>Window Length</t>
  </si>
  <si>
    <t>Control or Stack Side</t>
  </si>
  <si>
    <t>Window Pocket Depth</t>
  </si>
  <si>
    <t>Wall to Wall</t>
  </si>
  <si>
    <t>Left Side Window Clearance</t>
  </si>
  <si>
    <t>Right Side Window Clearance</t>
  </si>
  <si>
    <t>Ceiling to Top of PTAC</t>
  </si>
  <si>
    <t>Ceiling to Floor Left Side</t>
  </si>
  <si>
    <t>Ceiling to Floor Right Side</t>
  </si>
  <si>
    <t>Finish Drapery Length</t>
  </si>
  <si>
    <t>Inside Bttm of Cornice to Flr/PTAC</t>
  </si>
  <si>
    <t>Bottom of Rod to Flr/PTAC</t>
  </si>
  <si>
    <t>Electrical Location and Type</t>
  </si>
  <si>
    <t>Top Treatment</t>
  </si>
  <si>
    <t>Comments or Note</t>
  </si>
  <si>
    <t>Measure Person:</t>
  </si>
  <si>
    <t>Read Window</t>
  </si>
  <si>
    <t>Page:</t>
  </si>
  <si>
    <t>Phone:</t>
  </si>
  <si>
    <t>Date:</t>
  </si>
  <si>
    <t>Location</t>
  </si>
  <si>
    <t>Width</t>
  </si>
  <si>
    <t>Length</t>
  </si>
  <si>
    <t xml:space="preserve">Comments </t>
  </si>
  <si>
    <t>wall</t>
  </si>
  <si>
    <t>trim to trim</t>
  </si>
  <si>
    <t>trim to floor</t>
  </si>
  <si>
    <t>ceiling to floor</t>
  </si>
  <si>
    <t>6 *</t>
  </si>
  <si>
    <t>21 *</t>
  </si>
  <si>
    <t xml:space="preserve"> (84 to top of door)</t>
  </si>
  <si>
    <t>7” to fire pull</t>
  </si>
  <si>
    <t>60.25 tight wall to wall</t>
  </si>
  <si>
    <t>Shade only</t>
  </si>
  <si>
    <t>½ of 35.25</t>
  </si>
  <si>
    <t>188.75 / 189.25</t>
  </si>
  <si>
    <t>½ of 45.5</t>
  </si>
  <si>
    <t>½ of 43.75</t>
  </si>
  <si>
    <t>189.25 / 189</t>
  </si>
  <si>
    <t>½ of 44</t>
  </si>
  <si>
    <t>189 / 189.25</t>
  </si>
  <si>
    <t xml:space="preserve">67 tight wall to wall </t>
  </si>
  <si>
    <t>191.75 / 192</t>
  </si>
  <si>
    <t>193.25 / 193</t>
  </si>
  <si>
    <t xml:space="preserve">188 to soffit bottom </t>
  </si>
  <si>
    <t>** Soffit top right (188)</t>
  </si>
  <si>
    <t>188.125 to soffit bottom</t>
  </si>
  <si>
    <t>** Soffit top left (188.125)</t>
  </si>
  <si>
    <r>
      <t xml:space="preserve">Lengths are to the concrete floor – you will need to deduct for (carpet &amp; pad?) / </t>
    </r>
    <r>
      <rPr>
        <b/>
        <sz val="14"/>
        <color theme="1"/>
        <rFont val="Arial"/>
        <family val="2"/>
      </rPr>
      <t xml:space="preserve">NO CURRENT POWER SUPPLIES </t>
    </r>
  </si>
  <si>
    <t xml:space="preserve"> * To put a shade over the transom above the door – the exit sign will need to be relocated </t>
  </si>
  <si>
    <t xml:space="preserve">**  Window #8 soffit 5” wide       **  Window #17 soffit 6” wide  </t>
  </si>
  <si>
    <r>
      <t xml:space="preserve">Shades are to be wall mounted above window trim (1½ projection on trim) </t>
    </r>
    <r>
      <rPr>
        <b/>
        <sz val="14"/>
        <color theme="1"/>
        <rFont val="Arial Narrow"/>
        <family val="2"/>
      </rPr>
      <t>&amp; SHADES</t>
    </r>
    <r>
      <rPr>
        <sz val="15"/>
        <color theme="1"/>
        <rFont val="Arial Narrow"/>
        <family val="2"/>
      </rPr>
      <t xml:space="preserve"> </t>
    </r>
    <r>
      <rPr>
        <b/>
        <sz val="14"/>
        <color theme="1"/>
        <rFont val="Arial Narrow"/>
        <family val="2"/>
      </rPr>
      <t>/ FASCIA NEED TO BE REVERSE ROLL</t>
    </r>
  </si>
  <si>
    <t>Drapery hardware needs to wall mount (below cathedral ceilings) with enough projection to go over shades</t>
  </si>
  <si>
    <t>Monroe Hotel Ballroom</t>
  </si>
  <si>
    <t xml:space="preserve">Measured by Jeff Fay </t>
  </si>
  <si>
    <t>24-827</t>
  </si>
  <si>
    <t>504-628-4653</t>
  </si>
  <si>
    <t>Ballroom</t>
  </si>
  <si>
    <t>Drapery</t>
  </si>
  <si>
    <t>Drapery and Shade</t>
  </si>
  <si>
    <t>**84</t>
  </si>
  <si>
    <t>soffit</t>
  </si>
  <si>
    <t>Shade</t>
  </si>
  <si>
    <t>Double Window</t>
  </si>
  <si>
    <t>Mount</t>
  </si>
  <si>
    <t>Motor</t>
  </si>
  <si>
    <t>Roller Shades</t>
  </si>
  <si>
    <t>Inside</t>
  </si>
  <si>
    <t>Right</t>
  </si>
  <si>
    <t>NA</t>
  </si>
  <si>
    <t>Fabric Width</t>
  </si>
  <si>
    <t>Rod</t>
  </si>
  <si>
    <t>Panels</t>
  </si>
  <si>
    <t>Stack</t>
  </si>
  <si>
    <t>5" White Fascia - Reverse Roll - Sanctuary Limestone</t>
  </si>
  <si>
    <t>Notes</t>
  </si>
  <si>
    <t>AC Plug In Motors - 1 Each 5 CH Wall Switch</t>
  </si>
  <si>
    <t>Left Panel</t>
  </si>
  <si>
    <t>Right Panel</t>
  </si>
  <si>
    <t>Left Panel Stack</t>
  </si>
  <si>
    <t xml:space="preserve">Left  </t>
  </si>
  <si>
    <t>Right Panel Stack</t>
  </si>
  <si>
    <t>Hardware</t>
  </si>
  <si>
    <t>Clearance</t>
  </si>
  <si>
    <t xml:space="preserve">Buffer </t>
  </si>
  <si>
    <t>Flooring</t>
  </si>
  <si>
    <t>Total</t>
  </si>
  <si>
    <t>ceiling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</si>
</sst>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5"/>
      <color theme="1"/>
      <name val="Arial Narrow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Protection="1">
      <protection locked="0"/>
    </xf>
    <xf numFmtId="0" fontId="0" fillId="0" borderId="2" xfId="0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0" fillId="2" borderId="0" xfId="0" applyFill="1" applyProtection="1"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140314</xdr:colOff>
      <xdr:row>4</xdr:row>
      <xdr:rowOff>102658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4D2CA8-F2A6-4080-8CC8-77EA949F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49914" cy="750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143489</xdr:colOff>
      <xdr:row>4</xdr:row>
      <xdr:rowOff>105833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BFE90A-BEC5-4567-9F4C-AE1396E10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49914" cy="75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143489</xdr:colOff>
      <xdr:row>4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09B295-DE21-43C0-B215-604819C86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14989" cy="7535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143489</xdr:colOff>
      <xdr:row>4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9D02A2-E0BD-4943-BBD5-670278F9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714989" cy="753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C40F-51AF-40D6-A333-89D30DE65BF9}">
  <sheetPr filterMode="1"/>
  <dimension ref="A1:AD186"/>
  <sheetViews>
    <sheetView tabSelected="1" topLeftCell="C1" workbookViewId="0">
      <selection activeCell="T8" sqref="T8"/>
    </sheetView>
  </sheetViews>
  <sheetFormatPr defaultColWidth="11.42578125" defaultRowHeight="12.95" customHeight="1" x14ac:dyDescent="0.25"/>
  <cols>
    <col min="2" max="2" width="18.7109375" customWidth="1"/>
    <col min="3" max="4" width="11.42578125" customWidth="1"/>
    <col min="5" max="5" width="13" customWidth="1"/>
    <col min="6" max="15" width="11.42578125" customWidth="1"/>
    <col min="18" max="18" width="14.28515625" customWidth="1"/>
    <col min="20" max="20" width="48.140625" bestFit="1" customWidth="1"/>
  </cols>
  <sheetData>
    <row r="1" spans="1:30" ht="12.95" customHeight="1" x14ac:dyDescent="0.25">
      <c r="D1" s="18" t="s">
        <v>0</v>
      </c>
      <c r="E1" s="18"/>
      <c r="F1" s="18"/>
      <c r="G1" s="4"/>
      <c r="H1" s="4"/>
      <c r="I1" s="18" t="s">
        <v>24</v>
      </c>
      <c r="J1" s="18"/>
      <c r="K1" s="4"/>
      <c r="L1" s="4"/>
      <c r="M1" s="3" t="s">
        <v>25</v>
      </c>
      <c r="N1" s="4"/>
      <c r="O1" s="4"/>
      <c r="P1" s="4"/>
    </row>
    <row r="2" spans="1:30" ht="12.95" customHeight="1" x14ac:dyDescent="0.25">
      <c r="D2" s="4"/>
      <c r="E2" s="4"/>
      <c r="F2" s="4"/>
      <c r="G2" s="4"/>
      <c r="H2" s="4"/>
      <c r="I2" s="4"/>
      <c r="J2" s="4"/>
      <c r="K2" s="4"/>
      <c r="L2" s="4"/>
      <c r="M2" s="1"/>
      <c r="N2" s="4"/>
      <c r="O2" s="4"/>
      <c r="P2" s="4"/>
    </row>
    <row r="3" spans="1:30" ht="12.95" customHeight="1" x14ac:dyDescent="0.25">
      <c r="D3" s="18" t="s">
        <v>1</v>
      </c>
      <c r="E3" s="18"/>
      <c r="F3" s="4"/>
      <c r="G3" s="4"/>
      <c r="H3" s="4"/>
      <c r="I3" s="18" t="s">
        <v>23</v>
      </c>
      <c r="J3" s="18"/>
      <c r="K3" s="4"/>
      <c r="L3" s="4"/>
      <c r="M3" s="3" t="s">
        <v>26</v>
      </c>
      <c r="N3" s="4"/>
      <c r="O3" s="4"/>
      <c r="P3" s="1" t="s">
        <v>27</v>
      </c>
    </row>
    <row r="4" spans="1:30" ht="12.95" customHeight="1" x14ac:dyDescent="0.25">
      <c r="T4" t="s">
        <v>84</v>
      </c>
    </row>
    <row r="5" spans="1:30" ht="12.95" customHeight="1" x14ac:dyDescent="0.25">
      <c r="P5" s="13" t="s">
        <v>74</v>
      </c>
      <c r="Q5" s="13"/>
      <c r="R5" s="13"/>
      <c r="S5" s="13"/>
      <c r="T5" s="13"/>
      <c r="U5" t="s">
        <v>66</v>
      </c>
    </row>
    <row r="6" spans="1:30" ht="47.1" customHeight="1" thickBo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14" t="s">
        <v>29</v>
      </c>
      <c r="Q6" s="14" t="s">
        <v>30</v>
      </c>
      <c r="R6" s="14" t="s">
        <v>72</v>
      </c>
      <c r="S6" s="14" t="s">
        <v>73</v>
      </c>
      <c r="T6" s="14" t="s">
        <v>83</v>
      </c>
      <c r="U6" s="2" t="s">
        <v>79</v>
      </c>
      <c r="V6" s="2" t="s">
        <v>80</v>
      </c>
      <c r="W6" s="2" t="s">
        <v>30</v>
      </c>
      <c r="X6" s="2" t="s">
        <v>81</v>
      </c>
      <c r="Y6" s="2" t="s">
        <v>17</v>
      </c>
      <c r="Z6" s="2" t="s">
        <v>18</v>
      </c>
      <c r="AA6" s="2" t="s">
        <v>19</v>
      </c>
      <c r="AB6" s="2" t="s">
        <v>20</v>
      </c>
      <c r="AC6" s="2" t="s">
        <v>21</v>
      </c>
      <c r="AD6" s="2" t="s">
        <v>22</v>
      </c>
    </row>
    <row r="7" spans="1:30" s="5" customFormat="1" ht="12.95" hidden="1" customHeight="1" x14ac:dyDescent="0.25">
      <c r="A7" s="5" t="s">
        <v>65</v>
      </c>
      <c r="B7" s="5">
        <v>1</v>
      </c>
      <c r="C7" s="12" t="s">
        <v>66</v>
      </c>
      <c r="F7" s="5">
        <v>55</v>
      </c>
      <c r="G7" s="5">
        <v>170.25</v>
      </c>
      <c r="K7" s="5">
        <v>19.25</v>
      </c>
      <c r="L7" s="5">
        <v>18.5</v>
      </c>
      <c r="N7" s="5">
        <v>192</v>
      </c>
      <c r="P7" s="5" t="s">
        <v>77</v>
      </c>
    </row>
    <row r="8" spans="1:30" s="5" customFormat="1" ht="12.95" customHeight="1" x14ac:dyDescent="0.25">
      <c r="A8" s="5" t="s">
        <v>65</v>
      </c>
      <c r="B8" s="5">
        <v>2</v>
      </c>
      <c r="C8" s="5" t="s">
        <v>67</v>
      </c>
      <c r="F8" s="5">
        <v>55</v>
      </c>
      <c r="G8" s="5">
        <v>170.25</v>
      </c>
      <c r="K8" s="5">
        <v>20</v>
      </c>
      <c r="L8" s="5">
        <v>17.5</v>
      </c>
      <c r="N8" s="5">
        <v>191.5</v>
      </c>
      <c r="P8" s="5">
        <f>F8+4</f>
        <v>59</v>
      </c>
      <c r="Q8" s="5">
        <f>G8+5</f>
        <v>175.25</v>
      </c>
      <c r="R8" s="5" t="s">
        <v>78</v>
      </c>
      <c r="S8" s="5" t="s">
        <v>76</v>
      </c>
      <c r="T8" s="5" t="s">
        <v>82</v>
      </c>
    </row>
    <row r="9" spans="1:30" s="5" customFormat="1" ht="12.95" customHeight="1" x14ac:dyDescent="0.25">
      <c r="A9" s="5" t="s">
        <v>65</v>
      </c>
      <c r="B9" s="5">
        <v>3</v>
      </c>
      <c r="C9" s="5" t="s">
        <v>67</v>
      </c>
      <c r="F9" s="5">
        <v>55.5</v>
      </c>
      <c r="G9" s="5">
        <v>170.25</v>
      </c>
      <c r="K9" s="5">
        <v>18.5</v>
      </c>
      <c r="L9" s="5">
        <v>19.5</v>
      </c>
      <c r="N9" s="5">
        <v>191.5</v>
      </c>
      <c r="P9" s="5">
        <f t="shared" ref="P9:P20" si="0">F9+4</f>
        <v>59.5</v>
      </c>
      <c r="Q9" s="5">
        <f t="shared" ref="Q9:Q20" si="1">G9+5</f>
        <v>175.25</v>
      </c>
      <c r="R9" s="5" t="s">
        <v>78</v>
      </c>
      <c r="S9" s="5" t="s">
        <v>76</v>
      </c>
      <c r="T9" s="5" t="s">
        <v>82</v>
      </c>
    </row>
    <row r="10" spans="1:30" s="5" customFormat="1" ht="12.95" customHeight="1" x14ac:dyDescent="0.25">
      <c r="A10" s="5" t="s">
        <v>65</v>
      </c>
      <c r="B10" s="5">
        <v>4</v>
      </c>
      <c r="C10" s="5" t="s">
        <v>67</v>
      </c>
      <c r="F10" s="5">
        <v>55.5</v>
      </c>
      <c r="G10" s="5">
        <v>170.25</v>
      </c>
      <c r="K10" s="5">
        <v>19.25</v>
      </c>
      <c r="L10" s="5">
        <v>20.5</v>
      </c>
      <c r="N10" s="5">
        <v>191.5</v>
      </c>
      <c r="P10" s="5">
        <f t="shared" si="0"/>
        <v>59.5</v>
      </c>
      <c r="Q10" s="5">
        <f t="shared" si="1"/>
        <v>175.25</v>
      </c>
      <c r="R10" s="5" t="s">
        <v>78</v>
      </c>
      <c r="S10" s="5" t="s">
        <v>76</v>
      </c>
      <c r="T10" s="5" t="s">
        <v>82</v>
      </c>
    </row>
    <row r="11" spans="1:30" s="5" customFormat="1" ht="12.95" customHeight="1" x14ac:dyDescent="0.25">
      <c r="A11" s="5" t="s">
        <v>65</v>
      </c>
      <c r="B11" s="5">
        <v>5</v>
      </c>
      <c r="C11" s="5" t="s">
        <v>67</v>
      </c>
      <c r="F11" s="5">
        <v>55.5</v>
      </c>
      <c r="G11" s="5">
        <v>171</v>
      </c>
      <c r="K11" s="5">
        <v>21.5</v>
      </c>
      <c r="L11" s="5">
        <v>18.25</v>
      </c>
      <c r="N11" s="5">
        <v>191.875</v>
      </c>
      <c r="P11" s="5">
        <f t="shared" si="0"/>
        <v>59.5</v>
      </c>
      <c r="Q11" s="5">
        <f t="shared" si="1"/>
        <v>176</v>
      </c>
      <c r="R11" s="5" t="s">
        <v>78</v>
      </c>
      <c r="S11" s="5" t="s">
        <v>76</v>
      </c>
      <c r="T11" s="5" t="s">
        <v>82</v>
      </c>
    </row>
    <row r="12" spans="1:30" s="5" customFormat="1" ht="12.95" customHeight="1" x14ac:dyDescent="0.25">
      <c r="A12" s="5" t="s">
        <v>65</v>
      </c>
      <c r="B12" s="5">
        <v>6</v>
      </c>
      <c r="C12" s="5" t="s">
        <v>67</v>
      </c>
      <c r="F12" s="5">
        <v>51</v>
      </c>
      <c r="G12" s="5">
        <v>170.75</v>
      </c>
      <c r="H12" s="5" t="s">
        <v>68</v>
      </c>
      <c r="K12" s="5">
        <v>13</v>
      </c>
      <c r="L12" s="5">
        <v>21</v>
      </c>
      <c r="N12" s="5">
        <v>192.625</v>
      </c>
      <c r="P12" s="5">
        <f t="shared" si="0"/>
        <v>55</v>
      </c>
      <c r="Q12" s="5">
        <f t="shared" si="1"/>
        <v>175.75</v>
      </c>
      <c r="R12" s="5" t="s">
        <v>78</v>
      </c>
      <c r="S12" s="5" t="s">
        <v>76</v>
      </c>
      <c r="T12" s="5" t="s">
        <v>82</v>
      </c>
    </row>
    <row r="13" spans="1:30" s="5" customFormat="1" ht="12.95" customHeight="1" x14ac:dyDescent="0.25">
      <c r="A13" s="5" t="s">
        <v>65</v>
      </c>
      <c r="B13" s="5">
        <v>7</v>
      </c>
      <c r="C13" s="5" t="s">
        <v>67</v>
      </c>
      <c r="F13" s="5">
        <v>55.5</v>
      </c>
      <c r="G13" s="5">
        <v>171</v>
      </c>
      <c r="K13" s="5">
        <v>13</v>
      </c>
      <c r="L13" s="5">
        <v>13</v>
      </c>
      <c r="N13" s="5">
        <v>192</v>
      </c>
      <c r="P13" s="5">
        <f t="shared" si="0"/>
        <v>59.5</v>
      </c>
      <c r="Q13" s="5">
        <f t="shared" si="1"/>
        <v>176</v>
      </c>
      <c r="R13" s="5" t="s">
        <v>78</v>
      </c>
      <c r="S13" s="5" t="s">
        <v>76</v>
      </c>
      <c r="T13" s="5" t="s">
        <v>82</v>
      </c>
    </row>
    <row r="14" spans="1:30" s="5" customFormat="1" ht="12.95" customHeight="1" x14ac:dyDescent="0.25">
      <c r="A14" s="5" t="s">
        <v>65</v>
      </c>
      <c r="B14" s="5">
        <v>8</v>
      </c>
      <c r="C14" s="5" t="s">
        <v>67</v>
      </c>
      <c r="F14" s="5">
        <v>55.5</v>
      </c>
      <c r="G14" s="5">
        <v>170.75</v>
      </c>
      <c r="K14" s="5">
        <v>15.5</v>
      </c>
      <c r="L14" s="5">
        <v>6.75</v>
      </c>
      <c r="N14" s="5">
        <v>188</v>
      </c>
      <c r="O14" s="5" t="s">
        <v>69</v>
      </c>
      <c r="P14" s="5">
        <f t="shared" si="0"/>
        <v>59.5</v>
      </c>
      <c r="Q14" s="5">
        <f t="shared" si="1"/>
        <v>175.75</v>
      </c>
      <c r="R14" s="5" t="s">
        <v>78</v>
      </c>
      <c r="S14" s="5" t="s">
        <v>76</v>
      </c>
      <c r="T14" s="5" t="s">
        <v>82</v>
      </c>
    </row>
    <row r="15" spans="1:30" s="5" customFormat="1" ht="12.95" customHeight="1" x14ac:dyDescent="0.25">
      <c r="A15" s="5" t="s">
        <v>65</v>
      </c>
      <c r="B15" s="5">
        <v>9</v>
      </c>
      <c r="C15" s="12" t="s">
        <v>70</v>
      </c>
      <c r="F15" s="5">
        <v>60.25</v>
      </c>
      <c r="G15" s="5">
        <v>173.875</v>
      </c>
      <c r="P15" s="5">
        <f>F15</f>
        <v>60.25</v>
      </c>
      <c r="Q15" s="5">
        <f>G15</f>
        <v>173.875</v>
      </c>
      <c r="R15" s="5" t="s">
        <v>75</v>
      </c>
      <c r="S15" s="5" t="s">
        <v>76</v>
      </c>
      <c r="T15" s="5" t="s">
        <v>82</v>
      </c>
      <c r="U15" s="5" t="s">
        <v>77</v>
      </c>
    </row>
    <row r="16" spans="1:30" s="5" customFormat="1" ht="12.95" customHeight="1" x14ac:dyDescent="0.25">
      <c r="A16" s="5" t="s">
        <v>65</v>
      </c>
      <c r="B16" s="5">
        <v>10</v>
      </c>
      <c r="C16" s="5" t="s">
        <v>67</v>
      </c>
      <c r="F16" s="5">
        <v>55.5</v>
      </c>
      <c r="G16" s="5">
        <v>170.5</v>
      </c>
      <c r="K16" s="5">
        <v>7.25</v>
      </c>
      <c r="L16" s="5">
        <f>35.25/2</f>
        <v>17.625</v>
      </c>
      <c r="N16" s="5">
        <f>(188.75+189.25)/2</f>
        <v>189</v>
      </c>
      <c r="P16" s="5">
        <f t="shared" si="0"/>
        <v>59.5</v>
      </c>
      <c r="Q16" s="5">
        <f t="shared" si="1"/>
        <v>175.5</v>
      </c>
      <c r="R16" s="5" t="s">
        <v>78</v>
      </c>
      <c r="S16" s="5" t="s">
        <v>76</v>
      </c>
      <c r="T16" s="5" t="s">
        <v>82</v>
      </c>
    </row>
    <row r="17" spans="1:21" s="5" customFormat="1" ht="12.95" customHeight="1" x14ac:dyDescent="0.25">
      <c r="A17" s="5" t="s">
        <v>65</v>
      </c>
      <c r="B17" s="5">
        <v>11</v>
      </c>
      <c r="C17" s="5" t="s">
        <v>67</v>
      </c>
      <c r="F17" s="5">
        <v>55.25</v>
      </c>
      <c r="G17" s="5">
        <v>170.75</v>
      </c>
      <c r="K17" s="5">
        <f>35.25/2</f>
        <v>17.625</v>
      </c>
      <c r="L17" s="5">
        <f>45.5/2</f>
        <v>22.75</v>
      </c>
      <c r="N17" s="5">
        <v>189.25</v>
      </c>
      <c r="P17" s="5">
        <f t="shared" si="0"/>
        <v>59.25</v>
      </c>
      <c r="Q17" s="5">
        <f t="shared" si="1"/>
        <v>175.75</v>
      </c>
      <c r="R17" s="5" t="s">
        <v>78</v>
      </c>
      <c r="S17" s="5" t="s">
        <v>76</v>
      </c>
      <c r="T17" s="5" t="s">
        <v>82</v>
      </c>
    </row>
    <row r="18" spans="1:21" s="5" customFormat="1" ht="12.95" customHeight="1" x14ac:dyDescent="0.25">
      <c r="A18" s="5" t="s">
        <v>65</v>
      </c>
      <c r="B18" s="5" t="s">
        <v>71</v>
      </c>
      <c r="C18" s="5" t="s">
        <v>67</v>
      </c>
      <c r="F18" s="5">
        <v>104</v>
      </c>
      <c r="G18" s="5">
        <v>170.75</v>
      </c>
      <c r="K18" s="5">
        <f>45.5/2</f>
        <v>22.75</v>
      </c>
      <c r="L18" s="5">
        <f>43.75/2</f>
        <v>21.875</v>
      </c>
      <c r="N18" s="5">
        <f>(189.25+189)/2</f>
        <v>189.125</v>
      </c>
      <c r="P18" s="5">
        <f t="shared" si="0"/>
        <v>108</v>
      </c>
      <c r="Q18" s="5">
        <f t="shared" si="1"/>
        <v>175.75</v>
      </c>
      <c r="R18" s="5" t="s">
        <v>78</v>
      </c>
      <c r="S18" s="5" t="s">
        <v>76</v>
      </c>
      <c r="T18" s="5" t="s">
        <v>82</v>
      </c>
    </row>
    <row r="19" spans="1:21" s="5" customFormat="1" ht="12.95" customHeight="1" x14ac:dyDescent="0.25">
      <c r="A19" s="5" t="s">
        <v>65</v>
      </c>
      <c r="B19" s="5">
        <v>14</v>
      </c>
      <c r="C19" s="5" t="s">
        <v>67</v>
      </c>
      <c r="F19" s="5">
        <v>55.25</v>
      </c>
      <c r="G19" s="5">
        <v>170.75</v>
      </c>
      <c r="K19" s="5">
        <f>43.75/2</f>
        <v>21.875</v>
      </c>
      <c r="L19" s="5">
        <f>44/2</f>
        <v>22</v>
      </c>
      <c r="N19" s="5">
        <f>(189+189.25)/2</f>
        <v>189.125</v>
      </c>
      <c r="P19" s="5">
        <f t="shared" si="0"/>
        <v>59.25</v>
      </c>
      <c r="Q19" s="5">
        <f t="shared" si="1"/>
        <v>175.75</v>
      </c>
      <c r="R19" s="5" t="s">
        <v>78</v>
      </c>
      <c r="S19" s="5" t="s">
        <v>76</v>
      </c>
      <c r="T19" s="5" t="s">
        <v>82</v>
      </c>
    </row>
    <row r="20" spans="1:21" s="5" customFormat="1" ht="12.95" customHeight="1" x14ac:dyDescent="0.25">
      <c r="A20" s="5" t="s">
        <v>65</v>
      </c>
      <c r="B20" s="5">
        <v>15</v>
      </c>
      <c r="C20" s="5" t="s">
        <v>67</v>
      </c>
      <c r="F20" s="5">
        <v>55.25</v>
      </c>
      <c r="G20" s="5">
        <v>170.75</v>
      </c>
      <c r="K20" s="5">
        <f>44/2</f>
        <v>22</v>
      </c>
      <c r="L20" s="5">
        <v>10</v>
      </c>
      <c r="N20" s="5">
        <v>189.125</v>
      </c>
      <c r="P20" s="5">
        <f t="shared" si="0"/>
        <v>59.25</v>
      </c>
      <c r="Q20" s="5">
        <f t="shared" si="1"/>
        <v>175.75</v>
      </c>
      <c r="R20" s="5" t="s">
        <v>78</v>
      </c>
      <c r="S20" s="5" t="s">
        <v>76</v>
      </c>
      <c r="T20" s="5" t="s">
        <v>82</v>
      </c>
    </row>
    <row r="21" spans="1:21" s="5" customFormat="1" ht="12.95" customHeight="1" x14ac:dyDescent="0.25">
      <c r="A21" s="5" t="s">
        <v>65</v>
      </c>
      <c r="B21" s="5">
        <v>16</v>
      </c>
      <c r="C21" s="12" t="s">
        <v>70</v>
      </c>
      <c r="F21" s="5">
        <v>67</v>
      </c>
      <c r="G21" s="5">
        <v>173.25</v>
      </c>
      <c r="P21" s="5">
        <f>F21</f>
        <v>67</v>
      </c>
      <c r="Q21" s="5">
        <f>G21</f>
        <v>173.25</v>
      </c>
      <c r="R21" s="5" t="s">
        <v>75</v>
      </c>
      <c r="S21" s="5" t="s">
        <v>76</v>
      </c>
      <c r="T21" s="5" t="s">
        <v>82</v>
      </c>
      <c r="U21" s="5" t="s">
        <v>77</v>
      </c>
    </row>
    <row r="22" spans="1:21" s="5" customFormat="1" ht="12.95" hidden="1" customHeight="1" x14ac:dyDescent="0.25">
      <c r="A22" s="5" t="s">
        <v>65</v>
      </c>
      <c r="B22" s="5">
        <v>17</v>
      </c>
      <c r="C22" s="12" t="s">
        <v>66</v>
      </c>
      <c r="F22" s="5">
        <v>55.5</v>
      </c>
      <c r="G22" s="5">
        <v>171</v>
      </c>
      <c r="K22" s="5">
        <v>6.75</v>
      </c>
      <c r="L22" s="5">
        <v>15.25</v>
      </c>
      <c r="N22" s="5">
        <v>188.125</v>
      </c>
      <c r="O22" s="5" t="s">
        <v>69</v>
      </c>
      <c r="P22" s="5" t="s">
        <v>77</v>
      </c>
    </row>
    <row r="23" spans="1:21" s="5" customFormat="1" ht="12.95" hidden="1" customHeight="1" x14ac:dyDescent="0.25">
      <c r="A23" s="5" t="s">
        <v>65</v>
      </c>
      <c r="B23" s="5">
        <v>18</v>
      </c>
      <c r="C23" s="12" t="s">
        <v>66</v>
      </c>
      <c r="F23" s="5">
        <v>55.5</v>
      </c>
      <c r="G23" s="5">
        <v>171</v>
      </c>
      <c r="K23" s="5">
        <v>16.25</v>
      </c>
      <c r="L23" s="5">
        <v>8.75</v>
      </c>
      <c r="N23" s="5">
        <v>191.625</v>
      </c>
      <c r="P23" s="5" t="s">
        <v>77</v>
      </c>
    </row>
    <row r="24" spans="1:21" s="5" customFormat="1" ht="12.95" hidden="1" customHeight="1" x14ac:dyDescent="0.25">
      <c r="A24" s="5" t="s">
        <v>65</v>
      </c>
      <c r="B24" s="5">
        <v>19</v>
      </c>
      <c r="C24" s="12" t="s">
        <v>66</v>
      </c>
      <c r="F24" s="5">
        <v>55.5</v>
      </c>
      <c r="G24" s="5">
        <v>171</v>
      </c>
      <c r="K24" s="5">
        <v>17.75</v>
      </c>
      <c r="L24" s="5">
        <v>20.75</v>
      </c>
      <c r="N24" s="5">
        <f>(191.75+192)/2</f>
        <v>191.875</v>
      </c>
      <c r="P24" s="5" t="s">
        <v>77</v>
      </c>
    </row>
    <row r="25" spans="1:21" s="5" customFormat="1" ht="12.95" hidden="1" customHeight="1" x14ac:dyDescent="0.25">
      <c r="A25" s="5" t="s">
        <v>65</v>
      </c>
      <c r="B25" s="5">
        <v>20</v>
      </c>
      <c r="C25" s="12" t="s">
        <v>66</v>
      </c>
      <c r="F25" s="5">
        <v>55.75</v>
      </c>
      <c r="G25" s="5">
        <v>171</v>
      </c>
      <c r="K25" s="5">
        <v>17</v>
      </c>
      <c r="L25" s="5">
        <v>20</v>
      </c>
      <c r="N25" s="5">
        <v>192.5</v>
      </c>
      <c r="P25" s="5" t="s">
        <v>77</v>
      </c>
    </row>
    <row r="26" spans="1:21" s="5" customFormat="1" ht="12.95" hidden="1" customHeight="1" x14ac:dyDescent="0.25">
      <c r="A26" s="5" t="s">
        <v>65</v>
      </c>
      <c r="B26" s="5">
        <v>21</v>
      </c>
      <c r="C26" s="12" t="s">
        <v>66</v>
      </c>
      <c r="F26" s="5">
        <v>55.5</v>
      </c>
      <c r="G26" s="5">
        <v>171</v>
      </c>
      <c r="K26" s="5">
        <v>18.25</v>
      </c>
      <c r="L26" s="5">
        <v>19.25</v>
      </c>
      <c r="N26" s="5">
        <v>192.125</v>
      </c>
      <c r="P26" s="5" t="s">
        <v>77</v>
      </c>
    </row>
    <row r="27" spans="1:21" s="5" customFormat="1" ht="12.95" hidden="1" customHeight="1" x14ac:dyDescent="0.25">
      <c r="A27" s="5" t="s">
        <v>65</v>
      </c>
      <c r="B27" s="5">
        <v>22</v>
      </c>
      <c r="C27" s="12" t="s">
        <v>66</v>
      </c>
      <c r="F27" s="5">
        <v>55.75</v>
      </c>
      <c r="G27" s="5">
        <v>171</v>
      </c>
      <c r="K27" s="5">
        <v>21.25</v>
      </c>
      <c r="L27" s="5">
        <v>17.75</v>
      </c>
      <c r="N27" s="5">
        <v>192.5</v>
      </c>
      <c r="P27" s="5" t="s">
        <v>77</v>
      </c>
    </row>
    <row r="28" spans="1:21" s="5" customFormat="1" ht="12.95" hidden="1" customHeight="1" x14ac:dyDescent="0.25">
      <c r="A28" s="5" t="s">
        <v>65</v>
      </c>
      <c r="B28" s="5">
        <v>23</v>
      </c>
      <c r="C28" s="12" t="s">
        <v>66</v>
      </c>
      <c r="F28" s="5">
        <v>55.25</v>
      </c>
      <c r="G28" s="5">
        <v>170.5</v>
      </c>
      <c r="K28" s="5">
        <v>18</v>
      </c>
      <c r="L28" s="5">
        <v>17.75</v>
      </c>
      <c r="N28" s="5">
        <v>192.375</v>
      </c>
      <c r="P28" s="5" t="s">
        <v>77</v>
      </c>
    </row>
    <row r="29" spans="1:21" s="5" customFormat="1" ht="12.95" hidden="1" customHeight="1" x14ac:dyDescent="0.25">
      <c r="A29" s="5" t="s">
        <v>65</v>
      </c>
      <c r="B29" s="5">
        <v>24</v>
      </c>
      <c r="C29" s="12" t="s">
        <v>66</v>
      </c>
      <c r="F29" s="5">
        <v>55.5</v>
      </c>
      <c r="G29" s="5">
        <v>171</v>
      </c>
      <c r="K29" s="5">
        <v>19</v>
      </c>
      <c r="L29" s="5">
        <v>19.25</v>
      </c>
      <c r="N29" s="5">
        <f>(193.25+193)/2</f>
        <v>193.125</v>
      </c>
      <c r="P29" s="5" t="s">
        <v>77</v>
      </c>
    </row>
    <row r="30" spans="1:21" s="5" customFormat="1" ht="12.95" customHeight="1" x14ac:dyDescent="0.25"/>
    <row r="31" spans="1:21" s="5" customFormat="1" ht="12.95" customHeight="1" x14ac:dyDescent="0.25"/>
    <row r="32" spans="1:21" s="5" customFormat="1" ht="12.95" customHeight="1" x14ac:dyDescent="0.25"/>
    <row r="33" s="5" customFormat="1" ht="12.95" customHeight="1" x14ac:dyDescent="0.25"/>
    <row r="34" s="5" customFormat="1" ht="12.95" customHeight="1" x14ac:dyDescent="0.25"/>
    <row r="35" s="5" customFormat="1" ht="12.95" customHeight="1" x14ac:dyDescent="0.25"/>
    <row r="36" s="5" customFormat="1" ht="12.95" customHeight="1" x14ac:dyDescent="0.25"/>
    <row r="37" s="5" customFormat="1" ht="12.95" customHeight="1" x14ac:dyDescent="0.25"/>
    <row r="38" s="5" customFormat="1" ht="12.95" customHeight="1" x14ac:dyDescent="0.25"/>
    <row r="39" s="5" customFormat="1" ht="12.95" customHeight="1" x14ac:dyDescent="0.25"/>
    <row r="40" s="5" customFormat="1" ht="12.95" customHeight="1" x14ac:dyDescent="0.25"/>
    <row r="41" s="5" customFormat="1" ht="12.95" customHeight="1" x14ac:dyDescent="0.25"/>
    <row r="42" s="5" customFormat="1" ht="12.95" customHeight="1" x14ac:dyDescent="0.25"/>
    <row r="43" s="5" customFormat="1" ht="12.95" customHeight="1" x14ac:dyDescent="0.25"/>
    <row r="44" s="5" customFormat="1" ht="12.95" customHeight="1" x14ac:dyDescent="0.25"/>
    <row r="45" s="5" customFormat="1" ht="12.95" customHeight="1" x14ac:dyDescent="0.25"/>
    <row r="46" s="5" customFormat="1" ht="12.95" customHeight="1" x14ac:dyDescent="0.25"/>
    <row r="47" s="5" customFormat="1" ht="12.95" customHeight="1" x14ac:dyDescent="0.25"/>
    <row r="48" s="5" customFormat="1" ht="12.95" customHeight="1" x14ac:dyDescent="0.25"/>
    <row r="49" s="5" customFormat="1" ht="12.95" customHeight="1" x14ac:dyDescent="0.25"/>
    <row r="50" s="5" customFormat="1" ht="12.95" customHeight="1" x14ac:dyDescent="0.25"/>
    <row r="51" s="5" customFormat="1" ht="12.95" customHeight="1" x14ac:dyDescent="0.25"/>
    <row r="52" s="5" customFormat="1" ht="12.95" customHeight="1" x14ac:dyDescent="0.25"/>
    <row r="53" s="5" customFormat="1" ht="12.95" customHeight="1" x14ac:dyDescent="0.25"/>
    <row r="54" s="5" customFormat="1" ht="12.95" customHeight="1" x14ac:dyDescent="0.25"/>
    <row r="55" s="5" customFormat="1" ht="12.95" customHeight="1" x14ac:dyDescent="0.25"/>
    <row r="56" s="5" customFormat="1" ht="12.95" customHeight="1" x14ac:dyDescent="0.25"/>
    <row r="57" s="5" customFormat="1" ht="12.95" customHeight="1" x14ac:dyDescent="0.25"/>
    <row r="58" s="5" customFormat="1" ht="12.95" customHeight="1" x14ac:dyDescent="0.25"/>
    <row r="59" s="5" customFormat="1" ht="12.95" customHeight="1" x14ac:dyDescent="0.25"/>
    <row r="60" s="5" customFormat="1" ht="12.95" customHeight="1" x14ac:dyDescent="0.25"/>
    <row r="61" s="5" customFormat="1" ht="12.95" customHeight="1" x14ac:dyDescent="0.25"/>
    <row r="62" s="5" customFormat="1" ht="12.95" customHeight="1" x14ac:dyDescent="0.25"/>
    <row r="63" s="5" customFormat="1" ht="12.95" customHeight="1" x14ac:dyDescent="0.25"/>
    <row r="64" s="5" customFormat="1" ht="12.95" customHeight="1" x14ac:dyDescent="0.25"/>
    <row r="65" s="5" customFormat="1" ht="12.95" customHeight="1" x14ac:dyDescent="0.25"/>
    <row r="66" s="5" customFormat="1" ht="12.95" customHeight="1" x14ac:dyDescent="0.25"/>
    <row r="67" s="5" customFormat="1" ht="12.95" customHeight="1" x14ac:dyDescent="0.25"/>
    <row r="68" s="5" customFormat="1" ht="12.95" customHeight="1" x14ac:dyDescent="0.25"/>
    <row r="69" s="5" customFormat="1" ht="12.95" customHeight="1" x14ac:dyDescent="0.25"/>
    <row r="70" s="5" customFormat="1" ht="12.95" customHeight="1" x14ac:dyDescent="0.25"/>
    <row r="71" s="5" customFormat="1" ht="12.95" customHeight="1" x14ac:dyDescent="0.25"/>
    <row r="72" s="5" customFormat="1" ht="12.95" customHeight="1" x14ac:dyDescent="0.25"/>
    <row r="73" s="5" customFormat="1" ht="12.95" customHeight="1" x14ac:dyDescent="0.25"/>
    <row r="74" s="5" customFormat="1" ht="12.95" customHeight="1" x14ac:dyDescent="0.25"/>
    <row r="75" s="5" customFormat="1" ht="12.95" customHeight="1" x14ac:dyDescent="0.25"/>
    <row r="76" s="5" customFormat="1" ht="12.95" customHeight="1" x14ac:dyDescent="0.25"/>
    <row r="77" s="5" customFormat="1" ht="12.95" customHeight="1" x14ac:dyDescent="0.25"/>
    <row r="78" s="5" customFormat="1" ht="12.95" customHeight="1" x14ac:dyDescent="0.25"/>
    <row r="79" s="5" customFormat="1" ht="12.95" customHeight="1" x14ac:dyDescent="0.25"/>
    <row r="80" s="5" customFormat="1" ht="12.95" customHeight="1" x14ac:dyDescent="0.25"/>
    <row r="81" s="5" customFormat="1" ht="12.95" customHeight="1" x14ac:dyDescent="0.25"/>
    <row r="82" s="5" customFormat="1" ht="12.95" customHeight="1" x14ac:dyDescent="0.25"/>
    <row r="83" s="5" customFormat="1" ht="12.95" customHeight="1" x14ac:dyDescent="0.25"/>
    <row r="84" s="5" customFormat="1" ht="12.95" customHeight="1" x14ac:dyDescent="0.25"/>
    <row r="85" s="5" customFormat="1" ht="12.95" customHeight="1" x14ac:dyDescent="0.25"/>
    <row r="86" s="5" customFormat="1" ht="12.95" customHeight="1" x14ac:dyDescent="0.25"/>
    <row r="87" s="5" customFormat="1" ht="12.95" customHeight="1" x14ac:dyDescent="0.25"/>
    <row r="88" s="5" customFormat="1" ht="12.95" customHeight="1" x14ac:dyDescent="0.25"/>
    <row r="89" s="5" customFormat="1" ht="12.95" customHeight="1" x14ac:dyDescent="0.25"/>
    <row r="90" s="5" customFormat="1" ht="12.95" customHeight="1" x14ac:dyDescent="0.25"/>
    <row r="91" s="5" customFormat="1" ht="12.95" customHeight="1" x14ac:dyDescent="0.25"/>
    <row r="92" s="5" customFormat="1" ht="12.95" customHeight="1" x14ac:dyDescent="0.25"/>
    <row r="93" s="5" customFormat="1" ht="12.95" customHeight="1" x14ac:dyDescent="0.25"/>
    <row r="94" s="5" customFormat="1" ht="12.95" customHeight="1" x14ac:dyDescent="0.25"/>
    <row r="95" s="5" customFormat="1" ht="12.95" customHeight="1" x14ac:dyDescent="0.25"/>
    <row r="96" s="5" customFormat="1" ht="12.95" customHeight="1" x14ac:dyDescent="0.25"/>
    <row r="97" s="5" customFormat="1" ht="12.95" customHeight="1" x14ac:dyDescent="0.25"/>
    <row r="98" s="5" customFormat="1" ht="12.95" customHeight="1" x14ac:dyDescent="0.25"/>
    <row r="99" s="5" customFormat="1" ht="12.95" customHeight="1" x14ac:dyDescent="0.25"/>
    <row r="100" s="5" customFormat="1" ht="12.95" customHeight="1" x14ac:dyDescent="0.25"/>
    <row r="101" s="5" customFormat="1" ht="12.95" customHeight="1" x14ac:dyDescent="0.25"/>
    <row r="102" s="5" customFormat="1" ht="12.95" customHeight="1" x14ac:dyDescent="0.25"/>
    <row r="103" s="5" customFormat="1" ht="12.95" customHeight="1" x14ac:dyDescent="0.25"/>
    <row r="104" s="5" customFormat="1" ht="12.95" customHeight="1" x14ac:dyDescent="0.25"/>
    <row r="105" s="5" customFormat="1" ht="12.95" customHeight="1" x14ac:dyDescent="0.25"/>
    <row r="106" s="5" customFormat="1" ht="12.95" customHeight="1" x14ac:dyDescent="0.25"/>
    <row r="107" s="5" customFormat="1" ht="12.95" customHeight="1" x14ac:dyDescent="0.25"/>
    <row r="108" s="5" customFormat="1" ht="12.95" customHeight="1" x14ac:dyDescent="0.25"/>
    <row r="109" s="5" customFormat="1" ht="12.95" customHeight="1" x14ac:dyDescent="0.25"/>
    <row r="110" s="5" customFormat="1" ht="12.95" customHeight="1" x14ac:dyDescent="0.25"/>
    <row r="111" s="5" customFormat="1" ht="12.95" customHeight="1" x14ac:dyDescent="0.25"/>
    <row r="112" s="5" customFormat="1" ht="12.95" customHeight="1" x14ac:dyDescent="0.25"/>
    <row r="113" s="5" customFormat="1" ht="12.95" customHeight="1" x14ac:dyDescent="0.25"/>
    <row r="114" s="5" customFormat="1" ht="12.95" customHeight="1" x14ac:dyDescent="0.25"/>
    <row r="115" s="5" customFormat="1" ht="12.95" customHeight="1" x14ac:dyDescent="0.25"/>
    <row r="116" s="5" customFormat="1" ht="12.95" customHeight="1" x14ac:dyDescent="0.25"/>
    <row r="117" s="5" customFormat="1" ht="12.95" customHeight="1" x14ac:dyDescent="0.25"/>
    <row r="118" s="5" customFormat="1" ht="12.95" customHeight="1" x14ac:dyDescent="0.25"/>
    <row r="119" s="5" customFormat="1" ht="12.95" customHeight="1" x14ac:dyDescent="0.25"/>
    <row r="120" s="5" customFormat="1" ht="12.95" customHeight="1" x14ac:dyDescent="0.25"/>
    <row r="121" s="5" customFormat="1" ht="12.95" customHeight="1" x14ac:dyDescent="0.25"/>
    <row r="122" s="5" customFormat="1" ht="12.95" customHeight="1" x14ac:dyDescent="0.25"/>
    <row r="123" s="5" customFormat="1" ht="12.95" customHeight="1" x14ac:dyDescent="0.25"/>
    <row r="124" s="5" customFormat="1" ht="12.95" customHeight="1" x14ac:dyDescent="0.25"/>
    <row r="125" s="5" customFormat="1" ht="12.95" customHeight="1" x14ac:dyDescent="0.25"/>
    <row r="126" s="5" customFormat="1" ht="12.95" customHeight="1" x14ac:dyDescent="0.25"/>
    <row r="127" s="5" customFormat="1" ht="12.95" customHeight="1" x14ac:dyDescent="0.25"/>
    <row r="128" s="5" customFormat="1" ht="12.95" customHeight="1" x14ac:dyDescent="0.25"/>
    <row r="129" s="5" customFormat="1" ht="12.95" customHeight="1" x14ac:dyDescent="0.25"/>
    <row r="130" s="5" customFormat="1" ht="12.95" customHeight="1" x14ac:dyDescent="0.25"/>
    <row r="131" s="5" customFormat="1" ht="12.95" customHeight="1" x14ac:dyDescent="0.25"/>
    <row r="132" s="5" customFormat="1" ht="12.95" customHeight="1" x14ac:dyDescent="0.25"/>
    <row r="133" s="5" customFormat="1" ht="12.95" customHeight="1" x14ac:dyDescent="0.25"/>
    <row r="134" s="5" customFormat="1" ht="12.95" customHeight="1" x14ac:dyDescent="0.25"/>
    <row r="135" s="5" customFormat="1" ht="12.95" customHeight="1" x14ac:dyDescent="0.25"/>
    <row r="136" s="5" customFormat="1" ht="12.95" customHeight="1" x14ac:dyDescent="0.25"/>
    <row r="137" s="5" customFormat="1" ht="12.95" customHeight="1" x14ac:dyDescent="0.25"/>
    <row r="138" s="5" customFormat="1" ht="12.95" customHeight="1" x14ac:dyDescent="0.25"/>
    <row r="139" s="5" customFormat="1" ht="12.95" customHeight="1" x14ac:dyDescent="0.25"/>
    <row r="140" s="5" customFormat="1" ht="12.95" customHeight="1" x14ac:dyDescent="0.25"/>
    <row r="141" s="5" customFormat="1" ht="12.95" customHeight="1" x14ac:dyDescent="0.25"/>
    <row r="142" s="5" customFormat="1" ht="12.95" customHeight="1" x14ac:dyDescent="0.25"/>
    <row r="143" s="5" customFormat="1" ht="12.95" customHeight="1" x14ac:dyDescent="0.25"/>
    <row r="144" s="5" customFormat="1" ht="12.95" customHeight="1" x14ac:dyDescent="0.25"/>
    <row r="145" s="5" customFormat="1" ht="12.95" customHeight="1" x14ac:dyDescent="0.25"/>
    <row r="146" s="5" customFormat="1" ht="12.95" customHeight="1" x14ac:dyDescent="0.25"/>
    <row r="147" s="5" customFormat="1" ht="12.95" customHeight="1" x14ac:dyDescent="0.25"/>
    <row r="148" s="5" customFormat="1" ht="12.95" customHeight="1" x14ac:dyDescent="0.25"/>
    <row r="149" s="5" customFormat="1" ht="12.95" customHeight="1" x14ac:dyDescent="0.25"/>
    <row r="150" s="5" customFormat="1" ht="12.95" customHeight="1" x14ac:dyDescent="0.25"/>
    <row r="151" s="5" customFormat="1" ht="12.95" customHeight="1" x14ac:dyDescent="0.25"/>
    <row r="152" s="5" customFormat="1" ht="12.95" customHeight="1" x14ac:dyDescent="0.25"/>
    <row r="153" s="5" customFormat="1" ht="12.95" customHeight="1" x14ac:dyDescent="0.25"/>
    <row r="154" s="5" customFormat="1" ht="12.95" customHeight="1" x14ac:dyDescent="0.25"/>
    <row r="155" s="5" customFormat="1" ht="12.95" customHeight="1" x14ac:dyDescent="0.25"/>
    <row r="156" s="5" customFormat="1" ht="12.95" customHeight="1" x14ac:dyDescent="0.25"/>
    <row r="157" s="5" customFormat="1" ht="12.95" customHeight="1" x14ac:dyDescent="0.25"/>
    <row r="158" s="5" customFormat="1" ht="12.95" customHeight="1" x14ac:dyDescent="0.25"/>
    <row r="159" s="5" customFormat="1" ht="12.95" customHeight="1" x14ac:dyDescent="0.25"/>
    <row r="160" s="5" customFormat="1" ht="12.95" customHeight="1" x14ac:dyDescent="0.25"/>
    <row r="161" s="5" customFormat="1" ht="12.95" customHeight="1" x14ac:dyDescent="0.25"/>
    <row r="162" s="5" customFormat="1" ht="12.95" customHeight="1" x14ac:dyDescent="0.25"/>
    <row r="163" s="5" customFormat="1" ht="12.95" customHeight="1" x14ac:dyDescent="0.25"/>
    <row r="164" s="5" customFormat="1" ht="12.95" customHeight="1" x14ac:dyDescent="0.25"/>
    <row r="165" s="5" customFormat="1" ht="12.95" customHeight="1" x14ac:dyDescent="0.25"/>
    <row r="166" s="5" customFormat="1" ht="12.95" customHeight="1" x14ac:dyDescent="0.25"/>
    <row r="167" s="5" customFormat="1" ht="12.95" customHeight="1" x14ac:dyDescent="0.25"/>
    <row r="168" s="5" customFormat="1" ht="12.95" customHeight="1" x14ac:dyDescent="0.25"/>
    <row r="169" s="5" customFormat="1" ht="12.95" customHeight="1" x14ac:dyDescent="0.25"/>
    <row r="170" s="5" customFormat="1" ht="12.95" customHeight="1" x14ac:dyDescent="0.25"/>
    <row r="171" s="5" customFormat="1" ht="12.95" customHeight="1" x14ac:dyDescent="0.25"/>
    <row r="172" s="5" customFormat="1" ht="12.95" customHeight="1" x14ac:dyDescent="0.25"/>
    <row r="173" s="5" customFormat="1" ht="12.95" customHeight="1" x14ac:dyDescent="0.25"/>
    <row r="174" s="5" customFormat="1" ht="12.95" customHeight="1" x14ac:dyDescent="0.25"/>
    <row r="175" s="5" customFormat="1" ht="12.95" customHeight="1" x14ac:dyDescent="0.25"/>
    <row r="176" s="5" customFormat="1" ht="12.95" customHeight="1" x14ac:dyDescent="0.25"/>
    <row r="177" s="5" customFormat="1" ht="12.95" customHeight="1" x14ac:dyDescent="0.25"/>
    <row r="178" s="5" customFormat="1" ht="12.95" customHeight="1" x14ac:dyDescent="0.25"/>
    <row r="179" s="5" customFormat="1" ht="12.95" customHeight="1" x14ac:dyDescent="0.25"/>
    <row r="180" s="5" customFormat="1" ht="12.95" customHeight="1" x14ac:dyDescent="0.25"/>
    <row r="181" s="5" customFormat="1" ht="12.95" customHeight="1" x14ac:dyDescent="0.25"/>
    <row r="182" s="5" customFormat="1" ht="12.95" customHeight="1" x14ac:dyDescent="0.25"/>
    <row r="183" s="5" customFormat="1" ht="12.95" customHeight="1" x14ac:dyDescent="0.25"/>
    <row r="184" s="5" customFormat="1" ht="12.95" customHeight="1" x14ac:dyDescent="0.25"/>
    <row r="185" s="5" customFormat="1" ht="12.95" customHeight="1" x14ac:dyDescent="0.25"/>
    <row r="186" s="5" customFormat="1" ht="12.95" customHeight="1" x14ac:dyDescent="0.25"/>
  </sheetData>
  <sheetProtection sort="0" autoFilter="0"/>
  <protectedRanges>
    <protectedRange sqref="A7:AG2223" name="Range2"/>
    <protectedRange algorithmName="SHA-512" hashValue="vFqoEdJofSdnwO/nqWuYGPY0Kll2wYZWN2v+PlkOkU3axf+SjNpa+vaDhOR5xbcMr196G27BPZqB8kQO/iUIRw==" saltValue="Wb0cj8oBaEuleO6Uu8lodg==" spinCount="100000" sqref="A6" name="Range1_2"/>
  </protectedRanges>
  <autoFilter ref="A6:AD29" xr:uid="{4CEAA92A-5107-4097-8ABF-A2DAD7BE3DEF}">
    <filterColumn colId="2">
      <filters>
        <filter val="Drapery and Shade"/>
        <filter val="Shade"/>
      </filters>
    </filterColumn>
  </autoFilter>
  <mergeCells count="4">
    <mergeCell ref="D1:F1"/>
    <mergeCell ref="I1:J1"/>
    <mergeCell ref="D3:E3"/>
    <mergeCell ref="I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A92A-5107-4097-8ABF-A2DAD7BE3DEF}">
  <sheetPr filterMode="1"/>
  <dimension ref="A1:AF186"/>
  <sheetViews>
    <sheetView workbookViewId="0"/>
  </sheetViews>
  <sheetFormatPr defaultColWidth="11.42578125" defaultRowHeight="12.95" customHeight="1" x14ac:dyDescent="0.25"/>
  <cols>
    <col min="2" max="2" width="18.7109375" customWidth="1"/>
    <col min="5" max="5" width="13" customWidth="1"/>
    <col min="16" max="17" width="0" hidden="1" customWidth="1"/>
    <col min="18" max="18" width="14.28515625" hidden="1" customWidth="1"/>
    <col min="19" max="19" width="0" hidden="1" customWidth="1"/>
    <col min="20" max="20" width="48.140625" hidden="1" customWidth="1"/>
  </cols>
  <sheetData>
    <row r="1" spans="1:32" ht="12.95" customHeight="1" x14ac:dyDescent="0.25">
      <c r="D1" s="18" t="s">
        <v>0</v>
      </c>
      <c r="E1" s="18"/>
      <c r="F1" s="18"/>
      <c r="G1" s="4"/>
      <c r="H1" s="4"/>
      <c r="I1" s="18" t="s">
        <v>24</v>
      </c>
      <c r="J1" s="18"/>
      <c r="K1" s="4"/>
      <c r="L1" s="4"/>
      <c r="M1" s="3" t="s">
        <v>25</v>
      </c>
      <c r="N1" s="4"/>
      <c r="O1" s="4"/>
      <c r="P1" s="4"/>
      <c r="V1" t="s">
        <v>90</v>
      </c>
      <c r="W1" t="s">
        <v>91</v>
      </c>
      <c r="X1" t="s">
        <v>92</v>
      </c>
      <c r="Y1" t="s">
        <v>93</v>
      </c>
      <c r="Z1" t="s">
        <v>94</v>
      </c>
    </row>
    <row r="2" spans="1:32" ht="12.95" customHeight="1" x14ac:dyDescent="0.25">
      <c r="D2" s="4"/>
      <c r="E2" s="4"/>
      <c r="F2" s="4"/>
      <c r="G2" s="4"/>
      <c r="H2" s="4"/>
      <c r="I2" s="4"/>
      <c r="J2" s="4"/>
      <c r="K2" s="4"/>
      <c r="L2" s="4"/>
      <c r="M2" s="1"/>
      <c r="N2" s="4"/>
      <c r="O2" s="4"/>
      <c r="P2" s="4"/>
      <c r="U2" t="s">
        <v>32</v>
      </c>
      <c r="V2">
        <f>1+0.75+1.125+0.25</f>
        <v>3.125</v>
      </c>
      <c r="W2">
        <v>0.5</v>
      </c>
      <c r="X2">
        <v>0</v>
      </c>
      <c r="Y2">
        <v>0.5</v>
      </c>
      <c r="Z2">
        <f>SUM(V2:Y2)</f>
        <v>4.125</v>
      </c>
    </row>
    <row r="3" spans="1:32" ht="12.95" customHeight="1" x14ac:dyDescent="0.25">
      <c r="D3" s="18" t="s">
        <v>1</v>
      </c>
      <c r="E3" s="18"/>
      <c r="F3" s="4"/>
      <c r="G3" s="4"/>
      <c r="H3" s="4"/>
      <c r="I3" s="18" t="s">
        <v>23</v>
      </c>
      <c r="J3" s="18"/>
      <c r="K3" s="4"/>
      <c r="L3" s="4"/>
      <c r="M3" s="3" t="s">
        <v>26</v>
      </c>
      <c r="N3" s="4"/>
      <c r="O3" s="4"/>
      <c r="P3" s="1" t="s">
        <v>27</v>
      </c>
      <c r="U3" t="s">
        <v>95</v>
      </c>
      <c r="V3">
        <f>1.125+0.1875</f>
        <v>1.3125</v>
      </c>
      <c r="W3">
        <v>0.5</v>
      </c>
      <c r="X3">
        <v>0.125</v>
      </c>
      <c r="Y3">
        <v>0.5</v>
      </c>
      <c r="Z3">
        <f>SUM(V3:Y3)</f>
        <v>2.4375</v>
      </c>
    </row>
    <row r="4" spans="1:32" ht="12.95" customHeight="1" x14ac:dyDescent="0.25">
      <c r="T4" t="s">
        <v>84</v>
      </c>
    </row>
    <row r="5" spans="1:32" ht="12.95" customHeight="1" x14ac:dyDescent="0.25">
      <c r="P5" s="13" t="s">
        <v>74</v>
      </c>
      <c r="Q5" s="13"/>
      <c r="R5" s="13"/>
      <c r="S5" s="13"/>
      <c r="T5" s="13"/>
      <c r="U5" s="15" t="s">
        <v>66</v>
      </c>
      <c r="V5" s="15"/>
      <c r="W5" s="15"/>
      <c r="X5" s="15"/>
      <c r="Y5" s="15"/>
      <c r="Z5" s="15"/>
    </row>
    <row r="6" spans="1:32" ht="47.1" customHeight="1" thickBo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14" t="s">
        <v>29</v>
      </c>
      <c r="Q6" s="14" t="s">
        <v>30</v>
      </c>
      <c r="R6" s="14" t="s">
        <v>72</v>
      </c>
      <c r="S6" s="14" t="s">
        <v>73</v>
      </c>
      <c r="T6" s="14" t="s">
        <v>83</v>
      </c>
      <c r="U6" s="16" t="s">
        <v>79</v>
      </c>
      <c r="V6" s="16" t="s">
        <v>85</v>
      </c>
      <c r="W6" s="16" t="s">
        <v>86</v>
      </c>
      <c r="X6" s="16" t="s">
        <v>30</v>
      </c>
      <c r="Y6" s="16" t="s">
        <v>87</v>
      </c>
      <c r="Z6" s="16" t="s">
        <v>89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</row>
    <row r="7" spans="1:32" s="5" customFormat="1" ht="12.95" customHeight="1" x14ac:dyDescent="0.25">
      <c r="A7" s="5" t="s">
        <v>65</v>
      </c>
      <c r="B7" s="5">
        <v>1</v>
      </c>
      <c r="C7" s="12" t="s">
        <v>66</v>
      </c>
      <c r="F7" s="5">
        <v>55</v>
      </c>
      <c r="G7" s="5">
        <v>170.25</v>
      </c>
      <c r="J7" s="5">
        <f t="shared" ref="J7:J14" si="0">F7+K7+L7</f>
        <v>92.75</v>
      </c>
      <c r="K7" s="5">
        <v>19.25</v>
      </c>
      <c r="L7" s="5">
        <v>18.5</v>
      </c>
      <c r="N7" s="5">
        <v>192</v>
      </c>
      <c r="P7" s="5" t="s">
        <v>77</v>
      </c>
      <c r="U7" s="5">
        <f>FLOOR(J7-1,0.25)</f>
        <v>91.75</v>
      </c>
      <c r="V7" s="5">
        <v>22</v>
      </c>
      <c r="W7" s="5">
        <v>22</v>
      </c>
      <c r="X7" s="5">
        <f>CEILING(N7-$Z$2,0.25)</f>
        <v>188</v>
      </c>
      <c r="Y7" s="5" t="s">
        <v>88</v>
      </c>
      <c r="Z7" s="5" t="s">
        <v>76</v>
      </c>
      <c r="AA7" s="5" t="s">
        <v>32</v>
      </c>
    </row>
    <row r="8" spans="1:32" s="5" customFormat="1" ht="12.95" customHeight="1" x14ac:dyDescent="0.25">
      <c r="A8" s="5" t="s">
        <v>65</v>
      </c>
      <c r="B8" s="5">
        <v>2</v>
      </c>
      <c r="C8" s="5" t="s">
        <v>67</v>
      </c>
      <c r="F8" s="5">
        <v>55</v>
      </c>
      <c r="G8" s="5">
        <v>170.25</v>
      </c>
      <c r="J8" s="5">
        <f t="shared" si="0"/>
        <v>92.5</v>
      </c>
      <c r="K8" s="5">
        <v>20</v>
      </c>
      <c r="L8" s="5">
        <v>17.5</v>
      </c>
      <c r="N8" s="5">
        <v>191.5</v>
      </c>
      <c r="P8" s="5">
        <f>F8+4</f>
        <v>59</v>
      </c>
      <c r="Q8" s="5">
        <f>G8+5</f>
        <v>175.25</v>
      </c>
      <c r="R8" s="5" t="s">
        <v>78</v>
      </c>
      <c r="S8" s="5" t="s">
        <v>76</v>
      </c>
      <c r="T8" s="5" t="s">
        <v>82</v>
      </c>
      <c r="U8" s="5">
        <f t="shared" ref="U8:U14" si="1">FLOOR(J8-1,0.25)</f>
        <v>91.5</v>
      </c>
      <c r="V8" s="5">
        <v>22</v>
      </c>
      <c r="W8" s="5">
        <v>22</v>
      </c>
      <c r="X8" s="5">
        <f t="shared" ref="X8:X14" si="2">CEILING(N8-$Z$2,0.25)</f>
        <v>187.5</v>
      </c>
      <c r="Y8" s="5" t="s">
        <v>88</v>
      </c>
      <c r="Z8" s="5" t="s">
        <v>76</v>
      </c>
      <c r="AA8" s="5" t="s">
        <v>32</v>
      </c>
    </row>
    <row r="9" spans="1:32" s="5" customFormat="1" ht="12.95" customHeight="1" x14ac:dyDescent="0.25">
      <c r="A9" s="5" t="s">
        <v>65</v>
      </c>
      <c r="B9" s="5">
        <v>3</v>
      </c>
      <c r="C9" s="5" t="s">
        <v>67</v>
      </c>
      <c r="F9" s="5">
        <v>55.5</v>
      </c>
      <c r="G9" s="5">
        <v>170.25</v>
      </c>
      <c r="J9" s="5">
        <f t="shared" si="0"/>
        <v>93.5</v>
      </c>
      <c r="K9" s="5">
        <v>18.5</v>
      </c>
      <c r="L9" s="5">
        <v>19.5</v>
      </c>
      <c r="N9" s="5">
        <v>191.5</v>
      </c>
      <c r="P9" s="5">
        <f t="shared" ref="P9:P20" si="3">F9+4</f>
        <v>59.5</v>
      </c>
      <c r="Q9" s="5">
        <f t="shared" ref="Q9:Q20" si="4">G9+5</f>
        <v>175.25</v>
      </c>
      <c r="R9" s="5" t="s">
        <v>78</v>
      </c>
      <c r="S9" s="5" t="s">
        <v>76</v>
      </c>
      <c r="T9" s="5" t="s">
        <v>82</v>
      </c>
      <c r="U9" s="5">
        <f t="shared" si="1"/>
        <v>92.5</v>
      </c>
      <c r="V9" s="5">
        <v>22</v>
      </c>
      <c r="W9" s="5">
        <v>22</v>
      </c>
      <c r="X9" s="5">
        <f t="shared" si="2"/>
        <v>187.5</v>
      </c>
      <c r="Y9" s="5" t="s">
        <v>88</v>
      </c>
      <c r="Z9" s="5" t="s">
        <v>76</v>
      </c>
      <c r="AA9" s="5" t="s">
        <v>32</v>
      </c>
    </row>
    <row r="10" spans="1:32" s="5" customFormat="1" ht="12.95" customHeight="1" x14ac:dyDescent="0.25">
      <c r="A10" s="5" t="s">
        <v>65</v>
      </c>
      <c r="B10" s="5">
        <v>4</v>
      </c>
      <c r="C10" s="5" t="s">
        <v>67</v>
      </c>
      <c r="F10" s="5">
        <v>55.5</v>
      </c>
      <c r="G10" s="5">
        <v>170.25</v>
      </c>
      <c r="J10" s="5">
        <f t="shared" si="0"/>
        <v>95.25</v>
      </c>
      <c r="K10" s="5">
        <v>19.25</v>
      </c>
      <c r="L10" s="5">
        <v>20.5</v>
      </c>
      <c r="N10" s="5">
        <v>191.5</v>
      </c>
      <c r="P10" s="5">
        <f t="shared" si="3"/>
        <v>59.5</v>
      </c>
      <c r="Q10" s="5">
        <f t="shared" si="4"/>
        <v>175.25</v>
      </c>
      <c r="R10" s="5" t="s">
        <v>78</v>
      </c>
      <c r="S10" s="5" t="s">
        <v>76</v>
      </c>
      <c r="T10" s="5" t="s">
        <v>82</v>
      </c>
      <c r="U10" s="5">
        <f t="shared" si="1"/>
        <v>94.25</v>
      </c>
      <c r="V10" s="5">
        <v>22</v>
      </c>
      <c r="W10" s="5">
        <v>22</v>
      </c>
      <c r="X10" s="5">
        <f t="shared" si="2"/>
        <v>187.5</v>
      </c>
      <c r="Y10" s="5" t="s">
        <v>88</v>
      </c>
      <c r="Z10" s="5" t="s">
        <v>76</v>
      </c>
      <c r="AA10" s="5" t="s">
        <v>32</v>
      </c>
    </row>
    <row r="11" spans="1:32" s="5" customFormat="1" ht="12.95" customHeight="1" x14ac:dyDescent="0.25">
      <c r="A11" s="5" t="s">
        <v>65</v>
      </c>
      <c r="B11" s="5">
        <v>5</v>
      </c>
      <c r="C11" s="5" t="s">
        <v>67</v>
      </c>
      <c r="F11" s="5">
        <v>55.5</v>
      </c>
      <c r="G11" s="5">
        <v>171</v>
      </c>
      <c r="J11" s="5">
        <f t="shared" si="0"/>
        <v>95.25</v>
      </c>
      <c r="K11" s="5">
        <v>21.5</v>
      </c>
      <c r="L11" s="5">
        <v>18.25</v>
      </c>
      <c r="N11" s="5">
        <v>191.875</v>
      </c>
      <c r="P11" s="5">
        <f t="shared" si="3"/>
        <v>59.5</v>
      </c>
      <c r="Q11" s="5">
        <f t="shared" si="4"/>
        <v>176</v>
      </c>
      <c r="R11" s="5" t="s">
        <v>78</v>
      </c>
      <c r="S11" s="5" t="s">
        <v>76</v>
      </c>
      <c r="T11" s="5" t="s">
        <v>82</v>
      </c>
      <c r="U11" s="5">
        <f t="shared" si="1"/>
        <v>94.25</v>
      </c>
      <c r="V11" s="5">
        <v>22</v>
      </c>
      <c r="W11" s="5">
        <v>22</v>
      </c>
      <c r="X11" s="5">
        <f t="shared" si="2"/>
        <v>187.75</v>
      </c>
      <c r="Y11" s="5" t="s">
        <v>88</v>
      </c>
      <c r="Z11" s="5" t="s">
        <v>76</v>
      </c>
      <c r="AA11" s="5" t="s">
        <v>32</v>
      </c>
    </row>
    <row r="12" spans="1:32" s="5" customFormat="1" ht="12.95" customHeight="1" x14ac:dyDescent="0.25">
      <c r="A12" s="5" t="s">
        <v>65</v>
      </c>
      <c r="B12" s="5">
        <v>6</v>
      </c>
      <c r="C12" s="5" t="s">
        <v>67</v>
      </c>
      <c r="F12" s="5">
        <v>51</v>
      </c>
      <c r="G12" s="5">
        <v>170.75</v>
      </c>
      <c r="H12" s="5" t="s">
        <v>68</v>
      </c>
      <c r="J12" s="5">
        <f t="shared" si="0"/>
        <v>85</v>
      </c>
      <c r="K12" s="5">
        <v>13</v>
      </c>
      <c r="L12" s="5">
        <v>21</v>
      </c>
      <c r="N12" s="5">
        <v>192.625</v>
      </c>
      <c r="P12" s="5">
        <f t="shared" si="3"/>
        <v>55</v>
      </c>
      <c r="Q12" s="5">
        <f t="shared" si="4"/>
        <v>175.75</v>
      </c>
      <c r="R12" s="5" t="s">
        <v>78</v>
      </c>
      <c r="S12" s="5" t="s">
        <v>76</v>
      </c>
      <c r="T12" s="5" t="s">
        <v>82</v>
      </c>
      <c r="U12" s="5">
        <f t="shared" si="1"/>
        <v>84</v>
      </c>
      <c r="V12" s="5">
        <v>18</v>
      </c>
      <c r="W12" s="5">
        <v>24</v>
      </c>
      <c r="X12" s="5">
        <f t="shared" si="2"/>
        <v>188.5</v>
      </c>
      <c r="Y12" s="5" t="s">
        <v>88</v>
      </c>
      <c r="Z12" s="5" t="s">
        <v>76</v>
      </c>
      <c r="AA12" s="5" t="s">
        <v>32</v>
      </c>
    </row>
    <row r="13" spans="1:32" s="5" customFormat="1" ht="12.95" customHeight="1" x14ac:dyDescent="0.25">
      <c r="A13" s="5" t="s">
        <v>65</v>
      </c>
      <c r="B13" s="5">
        <v>7</v>
      </c>
      <c r="C13" s="5" t="s">
        <v>67</v>
      </c>
      <c r="F13" s="5">
        <v>55.5</v>
      </c>
      <c r="G13" s="5">
        <v>171</v>
      </c>
      <c r="J13" s="5">
        <f t="shared" si="0"/>
        <v>81.5</v>
      </c>
      <c r="K13" s="5">
        <v>13</v>
      </c>
      <c r="L13" s="5">
        <v>13</v>
      </c>
      <c r="N13" s="5">
        <v>192</v>
      </c>
      <c r="P13" s="5">
        <f t="shared" si="3"/>
        <v>59.5</v>
      </c>
      <c r="Q13" s="5">
        <f t="shared" si="4"/>
        <v>176</v>
      </c>
      <c r="R13" s="5" t="s">
        <v>78</v>
      </c>
      <c r="S13" s="5" t="s">
        <v>76</v>
      </c>
      <c r="T13" s="5" t="s">
        <v>82</v>
      </c>
      <c r="U13" s="5">
        <f t="shared" si="1"/>
        <v>80.5</v>
      </c>
      <c r="V13" s="5">
        <v>18</v>
      </c>
      <c r="W13" s="5">
        <v>18</v>
      </c>
      <c r="X13" s="5">
        <f t="shared" si="2"/>
        <v>188</v>
      </c>
      <c r="Y13" s="5" t="s">
        <v>88</v>
      </c>
      <c r="Z13" s="5" t="s">
        <v>76</v>
      </c>
      <c r="AA13" s="5" t="s">
        <v>32</v>
      </c>
    </row>
    <row r="14" spans="1:32" s="5" customFormat="1" ht="12.95" customHeight="1" x14ac:dyDescent="0.25">
      <c r="A14" s="5" t="s">
        <v>65</v>
      </c>
      <c r="B14" s="5">
        <v>8</v>
      </c>
      <c r="C14" s="5" t="s">
        <v>67</v>
      </c>
      <c r="F14" s="5">
        <v>55.5</v>
      </c>
      <c r="G14" s="5">
        <v>170.75</v>
      </c>
      <c r="J14" s="5">
        <f t="shared" si="0"/>
        <v>77.75</v>
      </c>
      <c r="K14" s="5">
        <v>15.5</v>
      </c>
      <c r="L14" s="5">
        <v>6.75</v>
      </c>
      <c r="N14" s="5">
        <v>188</v>
      </c>
      <c r="O14" s="5" t="s">
        <v>69</v>
      </c>
      <c r="P14" s="5">
        <f t="shared" si="3"/>
        <v>59.5</v>
      </c>
      <c r="Q14" s="5">
        <f t="shared" si="4"/>
        <v>175.75</v>
      </c>
      <c r="R14" s="5" t="s">
        <v>78</v>
      </c>
      <c r="S14" s="5" t="s">
        <v>76</v>
      </c>
      <c r="T14" s="5" t="s">
        <v>82</v>
      </c>
      <c r="U14" s="5">
        <f t="shared" si="1"/>
        <v>76.75</v>
      </c>
      <c r="V14" s="5">
        <v>18</v>
      </c>
      <c r="W14" s="5">
        <v>10</v>
      </c>
      <c r="X14" s="5">
        <f t="shared" si="2"/>
        <v>184</v>
      </c>
      <c r="Y14" s="5" t="s">
        <v>88</v>
      </c>
      <c r="Z14" s="5" t="s">
        <v>76</v>
      </c>
      <c r="AA14" s="5" t="s">
        <v>32</v>
      </c>
    </row>
    <row r="15" spans="1:32" s="5" customFormat="1" ht="12.95" hidden="1" customHeight="1" x14ac:dyDescent="0.25">
      <c r="A15" s="5" t="s">
        <v>65</v>
      </c>
      <c r="B15" s="5">
        <v>9</v>
      </c>
      <c r="C15" s="12" t="s">
        <v>70</v>
      </c>
      <c r="F15" s="5">
        <v>60.25</v>
      </c>
      <c r="G15" s="5">
        <v>173.875</v>
      </c>
      <c r="P15" s="5">
        <f>F15</f>
        <v>60.25</v>
      </c>
      <c r="Q15" s="5">
        <f>G15</f>
        <v>173.875</v>
      </c>
      <c r="R15" s="5" t="s">
        <v>75</v>
      </c>
      <c r="S15" s="5" t="s">
        <v>76</v>
      </c>
      <c r="T15" s="5" t="s">
        <v>82</v>
      </c>
      <c r="U15" s="5" t="s">
        <v>77</v>
      </c>
    </row>
    <row r="16" spans="1:32" s="5" customFormat="1" ht="12.95" customHeight="1" x14ac:dyDescent="0.25">
      <c r="A16" s="5" t="s">
        <v>65</v>
      </c>
      <c r="B16" s="5">
        <v>10</v>
      </c>
      <c r="C16" s="5" t="s">
        <v>67</v>
      </c>
      <c r="F16" s="5">
        <v>55.5</v>
      </c>
      <c r="G16" s="5">
        <v>170.5</v>
      </c>
      <c r="J16" s="5">
        <f>F16+K16+L16</f>
        <v>80.375</v>
      </c>
      <c r="K16" s="5">
        <v>7.25</v>
      </c>
      <c r="L16" s="5">
        <f>35.25/2</f>
        <v>17.625</v>
      </c>
      <c r="N16" s="5">
        <f>(188.75+189.25)/2</f>
        <v>189</v>
      </c>
      <c r="P16" s="5">
        <f t="shared" si="3"/>
        <v>59.5</v>
      </c>
      <c r="Q16" s="5">
        <f t="shared" si="4"/>
        <v>175.5</v>
      </c>
      <c r="R16" s="5" t="s">
        <v>78</v>
      </c>
      <c r="S16" s="5" t="s">
        <v>76</v>
      </c>
      <c r="T16" s="5" t="s">
        <v>82</v>
      </c>
      <c r="U16" s="5">
        <f>FLOOR(J16-0.5,0.25)</f>
        <v>79.75</v>
      </c>
      <c r="V16" s="5">
        <v>10</v>
      </c>
      <c r="W16" s="5">
        <v>22</v>
      </c>
      <c r="X16" s="5">
        <f>CEILING(N16-$Z$3,0.25)</f>
        <v>186.75</v>
      </c>
      <c r="Y16" s="5" t="s">
        <v>88</v>
      </c>
      <c r="Z16" s="5" t="s">
        <v>76</v>
      </c>
      <c r="AA16" s="5" t="s">
        <v>95</v>
      </c>
    </row>
    <row r="17" spans="1:27" s="5" customFormat="1" ht="12.95" customHeight="1" x14ac:dyDescent="0.25">
      <c r="A17" s="5" t="s">
        <v>65</v>
      </c>
      <c r="B17" s="5">
        <v>11</v>
      </c>
      <c r="C17" s="5" t="s">
        <v>67</v>
      </c>
      <c r="F17" s="5">
        <v>55.25</v>
      </c>
      <c r="G17" s="5">
        <v>170.75</v>
      </c>
      <c r="J17" s="5">
        <f>F17+K17+L17</f>
        <v>95.625</v>
      </c>
      <c r="K17" s="5">
        <f>35.25/2</f>
        <v>17.625</v>
      </c>
      <c r="L17" s="5">
        <f>45.5/2</f>
        <v>22.75</v>
      </c>
      <c r="N17" s="5">
        <v>189.25</v>
      </c>
      <c r="P17" s="5">
        <f t="shared" si="3"/>
        <v>59.25</v>
      </c>
      <c r="Q17" s="5">
        <f t="shared" si="4"/>
        <v>175.75</v>
      </c>
      <c r="R17" s="5" t="s">
        <v>78</v>
      </c>
      <c r="S17" s="5" t="s">
        <v>76</v>
      </c>
      <c r="T17" s="5" t="s">
        <v>82</v>
      </c>
      <c r="U17" s="5">
        <f t="shared" ref="U17:U20" si="5">FLOOR(J17-0.5,0.25)</f>
        <v>95</v>
      </c>
      <c r="V17" s="5">
        <v>22</v>
      </c>
      <c r="W17" s="5">
        <v>24</v>
      </c>
      <c r="X17" s="5">
        <f t="shared" ref="X17:X20" si="6">CEILING(N17-$Z$3,0.25)</f>
        <v>187</v>
      </c>
      <c r="Y17" s="5" t="s">
        <v>88</v>
      </c>
      <c r="Z17" s="5" t="s">
        <v>76</v>
      </c>
      <c r="AA17" s="5" t="s">
        <v>95</v>
      </c>
    </row>
    <row r="18" spans="1:27" s="5" customFormat="1" ht="12.95" customHeight="1" x14ac:dyDescent="0.25">
      <c r="A18" s="5" t="s">
        <v>65</v>
      </c>
      <c r="B18" s="5" t="s">
        <v>71</v>
      </c>
      <c r="C18" s="5" t="s">
        <v>67</v>
      </c>
      <c r="F18" s="5">
        <v>104</v>
      </c>
      <c r="G18" s="5">
        <v>170.75</v>
      </c>
      <c r="J18" s="5">
        <f>F18+K18+L18</f>
        <v>148.625</v>
      </c>
      <c r="K18" s="5">
        <f>45.5/2</f>
        <v>22.75</v>
      </c>
      <c r="L18" s="5">
        <f>43.75/2</f>
        <v>21.875</v>
      </c>
      <c r="N18" s="5">
        <f>(189.25+189)/2</f>
        <v>189.125</v>
      </c>
      <c r="P18" s="5">
        <f t="shared" si="3"/>
        <v>108</v>
      </c>
      <c r="Q18" s="5">
        <f t="shared" si="4"/>
        <v>175.75</v>
      </c>
      <c r="R18" s="5" t="s">
        <v>78</v>
      </c>
      <c r="S18" s="5" t="s">
        <v>76</v>
      </c>
      <c r="T18" s="5" t="s">
        <v>82</v>
      </c>
      <c r="U18" s="5">
        <f t="shared" si="5"/>
        <v>148</v>
      </c>
      <c r="V18" s="5">
        <v>24</v>
      </c>
      <c r="W18" s="5">
        <v>24</v>
      </c>
      <c r="X18" s="5">
        <f t="shared" si="6"/>
        <v>186.75</v>
      </c>
      <c r="Y18" s="5" t="s">
        <v>88</v>
      </c>
      <c r="Z18" s="5" t="s">
        <v>76</v>
      </c>
      <c r="AA18" s="5" t="s">
        <v>95</v>
      </c>
    </row>
    <row r="19" spans="1:27" s="5" customFormat="1" ht="12.95" customHeight="1" x14ac:dyDescent="0.25">
      <c r="A19" s="5" t="s">
        <v>65</v>
      </c>
      <c r="B19" s="5">
        <v>14</v>
      </c>
      <c r="C19" s="5" t="s">
        <v>67</v>
      </c>
      <c r="F19" s="5">
        <v>55.25</v>
      </c>
      <c r="G19" s="5">
        <v>170.75</v>
      </c>
      <c r="J19" s="5">
        <f>F19+K19+L19</f>
        <v>99.125</v>
      </c>
      <c r="K19" s="5">
        <f>43.75/2</f>
        <v>21.875</v>
      </c>
      <c r="L19" s="5">
        <f>44/2</f>
        <v>22</v>
      </c>
      <c r="N19" s="5">
        <f>(189+189.25)/2</f>
        <v>189.125</v>
      </c>
      <c r="P19" s="5">
        <f t="shared" si="3"/>
        <v>59.25</v>
      </c>
      <c r="Q19" s="5">
        <f t="shared" si="4"/>
        <v>175.75</v>
      </c>
      <c r="R19" s="5" t="s">
        <v>78</v>
      </c>
      <c r="S19" s="5" t="s">
        <v>76</v>
      </c>
      <c r="T19" s="5" t="s">
        <v>82</v>
      </c>
      <c r="U19" s="5">
        <f t="shared" si="5"/>
        <v>98.5</v>
      </c>
      <c r="V19" s="5">
        <v>24</v>
      </c>
      <c r="W19" s="5">
        <v>24</v>
      </c>
      <c r="X19" s="5">
        <f t="shared" si="6"/>
        <v>186.75</v>
      </c>
      <c r="Y19" s="5" t="s">
        <v>88</v>
      </c>
      <c r="Z19" s="5" t="s">
        <v>76</v>
      </c>
      <c r="AA19" s="5" t="s">
        <v>95</v>
      </c>
    </row>
    <row r="20" spans="1:27" s="5" customFormat="1" ht="12.95" customHeight="1" x14ac:dyDescent="0.25">
      <c r="A20" s="5" t="s">
        <v>65</v>
      </c>
      <c r="B20" s="5">
        <v>15</v>
      </c>
      <c r="C20" s="5" t="s">
        <v>67</v>
      </c>
      <c r="F20" s="5">
        <v>55.25</v>
      </c>
      <c r="G20" s="5">
        <v>170.75</v>
      </c>
      <c r="J20" s="5">
        <f>F20+K20+L20</f>
        <v>87.25</v>
      </c>
      <c r="K20" s="5">
        <f>44/2</f>
        <v>22</v>
      </c>
      <c r="L20" s="5">
        <v>10</v>
      </c>
      <c r="N20" s="5">
        <v>189.125</v>
      </c>
      <c r="P20" s="5">
        <f t="shared" si="3"/>
        <v>59.25</v>
      </c>
      <c r="Q20" s="5">
        <f t="shared" si="4"/>
        <v>175.75</v>
      </c>
      <c r="R20" s="5" t="s">
        <v>78</v>
      </c>
      <c r="S20" s="5" t="s">
        <v>76</v>
      </c>
      <c r="T20" s="5" t="s">
        <v>82</v>
      </c>
      <c r="U20" s="5">
        <f t="shared" si="5"/>
        <v>86.75</v>
      </c>
      <c r="V20" s="5">
        <v>24</v>
      </c>
      <c r="W20" s="5">
        <v>15</v>
      </c>
      <c r="X20" s="5">
        <f t="shared" si="6"/>
        <v>186.75</v>
      </c>
      <c r="Y20" s="5" t="s">
        <v>88</v>
      </c>
      <c r="Z20" s="5" t="s">
        <v>76</v>
      </c>
      <c r="AA20" s="5" t="s">
        <v>95</v>
      </c>
    </row>
    <row r="21" spans="1:27" s="5" customFormat="1" ht="12.95" hidden="1" customHeight="1" x14ac:dyDescent="0.25">
      <c r="A21" s="5" t="s">
        <v>65</v>
      </c>
      <c r="B21" s="5">
        <v>16</v>
      </c>
      <c r="C21" s="12" t="s">
        <v>70</v>
      </c>
      <c r="F21" s="5">
        <v>67</v>
      </c>
      <c r="G21" s="5">
        <v>173.25</v>
      </c>
      <c r="P21" s="5">
        <f>F21</f>
        <v>67</v>
      </c>
      <c r="Q21" s="5">
        <f>G21</f>
        <v>173.25</v>
      </c>
      <c r="R21" s="5" t="s">
        <v>75</v>
      </c>
      <c r="S21" s="5" t="s">
        <v>76</v>
      </c>
      <c r="T21" s="5" t="s">
        <v>82</v>
      </c>
      <c r="U21" s="5" t="s">
        <v>77</v>
      </c>
    </row>
    <row r="22" spans="1:27" s="5" customFormat="1" ht="12.95" customHeight="1" x14ac:dyDescent="0.25">
      <c r="A22" s="5" t="s">
        <v>65</v>
      </c>
      <c r="B22" s="5">
        <v>17</v>
      </c>
      <c r="C22" s="12" t="s">
        <v>66</v>
      </c>
      <c r="F22" s="5">
        <v>55.5</v>
      </c>
      <c r="G22" s="5">
        <v>171</v>
      </c>
      <c r="J22" s="5">
        <f t="shared" ref="J22:J29" si="7">F22+K22+L22</f>
        <v>77.5</v>
      </c>
      <c r="K22" s="5">
        <v>6.75</v>
      </c>
      <c r="L22" s="5">
        <v>15.25</v>
      </c>
      <c r="N22" s="5">
        <v>188.125</v>
      </c>
      <c r="O22" s="5" t="s">
        <v>69</v>
      </c>
      <c r="P22" s="5" t="s">
        <v>77</v>
      </c>
      <c r="U22" s="5">
        <f t="shared" ref="U22:U29" si="8">FLOOR(J22-1,0.25)</f>
        <v>76.5</v>
      </c>
      <c r="V22" s="5">
        <v>10</v>
      </c>
      <c r="W22" s="5">
        <v>18</v>
      </c>
      <c r="X22" s="5">
        <f>CEILING(N22-$Z$2,0.25)</f>
        <v>184</v>
      </c>
      <c r="Y22" s="5" t="s">
        <v>88</v>
      </c>
      <c r="Z22" s="5" t="s">
        <v>76</v>
      </c>
      <c r="AA22" s="5" t="s">
        <v>32</v>
      </c>
    </row>
    <row r="23" spans="1:27" s="5" customFormat="1" ht="12.95" customHeight="1" x14ac:dyDescent="0.25">
      <c r="A23" s="5" t="s">
        <v>65</v>
      </c>
      <c r="B23" s="5">
        <v>18</v>
      </c>
      <c r="C23" s="12" t="s">
        <v>66</v>
      </c>
      <c r="F23" s="5">
        <v>55.5</v>
      </c>
      <c r="G23" s="5">
        <v>171</v>
      </c>
      <c r="J23" s="5">
        <f t="shared" si="7"/>
        <v>80.5</v>
      </c>
      <c r="K23" s="5">
        <v>16.25</v>
      </c>
      <c r="L23" s="5">
        <v>8.75</v>
      </c>
      <c r="N23" s="5">
        <v>191.625</v>
      </c>
      <c r="P23" s="5" t="s">
        <v>77</v>
      </c>
      <c r="U23" s="5">
        <f t="shared" si="8"/>
        <v>79.5</v>
      </c>
      <c r="V23" s="5">
        <v>22</v>
      </c>
      <c r="W23" s="5">
        <v>15</v>
      </c>
      <c r="X23" s="5">
        <f t="shared" ref="X23:X29" si="9">CEILING(N23-$Z$2,0.25)</f>
        <v>187.5</v>
      </c>
      <c r="Y23" s="5" t="s">
        <v>88</v>
      </c>
      <c r="Z23" s="5" t="s">
        <v>76</v>
      </c>
      <c r="AA23" s="5" t="s">
        <v>32</v>
      </c>
    </row>
    <row r="24" spans="1:27" s="5" customFormat="1" ht="12.95" customHeight="1" x14ac:dyDescent="0.25">
      <c r="A24" s="5" t="s">
        <v>65</v>
      </c>
      <c r="B24" s="5">
        <v>19</v>
      </c>
      <c r="C24" s="12" t="s">
        <v>66</v>
      </c>
      <c r="F24" s="5">
        <v>55.5</v>
      </c>
      <c r="G24" s="5">
        <v>171</v>
      </c>
      <c r="J24" s="5">
        <f t="shared" si="7"/>
        <v>94</v>
      </c>
      <c r="K24" s="5">
        <v>17.75</v>
      </c>
      <c r="L24" s="5">
        <v>20.75</v>
      </c>
      <c r="N24" s="5">
        <f>(191.75+192)/2</f>
        <v>191.875</v>
      </c>
      <c r="P24" s="5" t="s">
        <v>77</v>
      </c>
      <c r="U24" s="5">
        <f t="shared" si="8"/>
        <v>93</v>
      </c>
      <c r="V24" s="5">
        <v>22</v>
      </c>
      <c r="W24" s="5">
        <v>22</v>
      </c>
      <c r="X24" s="5">
        <f t="shared" si="9"/>
        <v>187.75</v>
      </c>
      <c r="Y24" s="5" t="s">
        <v>88</v>
      </c>
      <c r="Z24" s="5" t="s">
        <v>76</v>
      </c>
      <c r="AA24" s="5" t="s">
        <v>32</v>
      </c>
    </row>
    <row r="25" spans="1:27" s="5" customFormat="1" ht="12.95" customHeight="1" x14ac:dyDescent="0.25">
      <c r="A25" s="5" t="s">
        <v>65</v>
      </c>
      <c r="B25" s="5">
        <v>20</v>
      </c>
      <c r="C25" s="12" t="s">
        <v>66</v>
      </c>
      <c r="F25" s="5">
        <v>55.75</v>
      </c>
      <c r="G25" s="5">
        <v>171</v>
      </c>
      <c r="J25" s="5">
        <f t="shared" si="7"/>
        <v>92.75</v>
      </c>
      <c r="K25" s="5">
        <v>17</v>
      </c>
      <c r="L25" s="5">
        <v>20</v>
      </c>
      <c r="N25" s="5">
        <v>192.5</v>
      </c>
      <c r="P25" s="5" t="s">
        <v>77</v>
      </c>
      <c r="U25" s="5">
        <f t="shared" si="8"/>
        <v>91.75</v>
      </c>
      <c r="V25" s="5">
        <v>22</v>
      </c>
      <c r="W25" s="5">
        <v>22</v>
      </c>
      <c r="X25" s="5">
        <f t="shared" si="9"/>
        <v>188.5</v>
      </c>
      <c r="Y25" s="5" t="s">
        <v>88</v>
      </c>
      <c r="Z25" s="5" t="s">
        <v>76</v>
      </c>
      <c r="AA25" s="5" t="s">
        <v>32</v>
      </c>
    </row>
    <row r="26" spans="1:27" s="5" customFormat="1" ht="12.95" customHeight="1" x14ac:dyDescent="0.25">
      <c r="A26" s="5" t="s">
        <v>65</v>
      </c>
      <c r="B26" s="5">
        <v>21</v>
      </c>
      <c r="C26" s="12" t="s">
        <v>66</v>
      </c>
      <c r="F26" s="5">
        <v>55.5</v>
      </c>
      <c r="G26" s="5">
        <v>171</v>
      </c>
      <c r="J26" s="5">
        <f t="shared" si="7"/>
        <v>93</v>
      </c>
      <c r="K26" s="5">
        <v>18.25</v>
      </c>
      <c r="L26" s="5">
        <v>19.25</v>
      </c>
      <c r="N26" s="5">
        <v>192.125</v>
      </c>
      <c r="P26" s="5" t="s">
        <v>77</v>
      </c>
      <c r="U26" s="5">
        <f t="shared" si="8"/>
        <v>92</v>
      </c>
      <c r="V26" s="5">
        <v>22</v>
      </c>
      <c r="W26" s="5">
        <v>22</v>
      </c>
      <c r="X26" s="5">
        <f t="shared" si="9"/>
        <v>188</v>
      </c>
      <c r="Y26" s="5" t="s">
        <v>88</v>
      </c>
      <c r="Z26" s="5" t="s">
        <v>76</v>
      </c>
      <c r="AA26" s="5" t="s">
        <v>32</v>
      </c>
    </row>
    <row r="27" spans="1:27" s="5" customFormat="1" ht="12.95" customHeight="1" x14ac:dyDescent="0.25">
      <c r="A27" s="5" t="s">
        <v>65</v>
      </c>
      <c r="B27" s="5">
        <v>22</v>
      </c>
      <c r="C27" s="12" t="s">
        <v>66</v>
      </c>
      <c r="F27" s="5">
        <v>55.75</v>
      </c>
      <c r="G27" s="5">
        <v>171</v>
      </c>
      <c r="J27" s="5">
        <f t="shared" si="7"/>
        <v>94.75</v>
      </c>
      <c r="K27" s="5">
        <v>21.25</v>
      </c>
      <c r="L27" s="5">
        <v>17.75</v>
      </c>
      <c r="N27" s="5">
        <v>192.5</v>
      </c>
      <c r="P27" s="5" t="s">
        <v>77</v>
      </c>
      <c r="U27" s="5">
        <f t="shared" si="8"/>
        <v>93.75</v>
      </c>
      <c r="V27" s="5">
        <v>24</v>
      </c>
      <c r="W27" s="5">
        <v>24</v>
      </c>
      <c r="X27" s="5">
        <f t="shared" si="9"/>
        <v>188.5</v>
      </c>
      <c r="Y27" s="5" t="s">
        <v>88</v>
      </c>
      <c r="Z27" s="5" t="s">
        <v>76</v>
      </c>
      <c r="AA27" s="5" t="s">
        <v>32</v>
      </c>
    </row>
    <row r="28" spans="1:27" s="5" customFormat="1" ht="12.95" customHeight="1" x14ac:dyDescent="0.25">
      <c r="A28" s="5" t="s">
        <v>65</v>
      </c>
      <c r="B28" s="5">
        <v>23</v>
      </c>
      <c r="C28" s="12" t="s">
        <v>66</v>
      </c>
      <c r="F28" s="5">
        <v>55.25</v>
      </c>
      <c r="G28" s="5">
        <v>170.5</v>
      </c>
      <c r="J28" s="5">
        <f t="shared" si="7"/>
        <v>91</v>
      </c>
      <c r="K28" s="5">
        <v>18</v>
      </c>
      <c r="L28" s="5">
        <v>17.75</v>
      </c>
      <c r="N28" s="5">
        <v>192.375</v>
      </c>
      <c r="P28" s="5" t="s">
        <v>77</v>
      </c>
      <c r="U28" s="5">
        <f t="shared" si="8"/>
        <v>90</v>
      </c>
      <c r="V28" s="5">
        <v>22</v>
      </c>
      <c r="W28" s="5">
        <v>22</v>
      </c>
      <c r="X28" s="5">
        <f t="shared" si="9"/>
        <v>188.25</v>
      </c>
      <c r="Y28" s="5" t="s">
        <v>88</v>
      </c>
      <c r="Z28" s="5" t="s">
        <v>76</v>
      </c>
      <c r="AA28" s="5" t="s">
        <v>32</v>
      </c>
    </row>
    <row r="29" spans="1:27" s="5" customFormat="1" ht="12.95" customHeight="1" x14ac:dyDescent="0.25">
      <c r="A29" s="5" t="s">
        <v>65</v>
      </c>
      <c r="B29" s="5">
        <v>24</v>
      </c>
      <c r="C29" s="12" t="s">
        <v>66</v>
      </c>
      <c r="F29" s="5">
        <v>55.5</v>
      </c>
      <c r="G29" s="5">
        <v>171</v>
      </c>
      <c r="J29" s="5">
        <f t="shared" si="7"/>
        <v>93.75</v>
      </c>
      <c r="K29" s="5">
        <v>19</v>
      </c>
      <c r="L29" s="5">
        <v>19.25</v>
      </c>
      <c r="N29" s="5">
        <f>(193.25+193)/2</f>
        <v>193.125</v>
      </c>
      <c r="P29" s="5" t="s">
        <v>77</v>
      </c>
      <c r="U29" s="5">
        <f t="shared" si="8"/>
        <v>92.75</v>
      </c>
      <c r="V29" s="5">
        <v>22</v>
      </c>
      <c r="W29" s="5">
        <v>22</v>
      </c>
      <c r="X29" s="5">
        <f t="shared" si="9"/>
        <v>189</v>
      </c>
      <c r="Y29" s="5" t="s">
        <v>88</v>
      </c>
      <c r="Z29" s="5" t="s">
        <v>76</v>
      </c>
      <c r="AA29" s="5" t="s">
        <v>32</v>
      </c>
    </row>
    <row r="30" spans="1:27" s="5" customFormat="1" ht="12.95" customHeight="1" x14ac:dyDescent="0.25"/>
    <row r="31" spans="1:27" s="5" customFormat="1" ht="12.95" customHeight="1" x14ac:dyDescent="0.25"/>
    <row r="32" spans="1:27" s="5" customFormat="1" ht="12.95" customHeight="1" x14ac:dyDescent="0.25"/>
    <row r="33" s="5" customFormat="1" ht="12.95" customHeight="1" x14ac:dyDescent="0.25"/>
    <row r="34" s="5" customFormat="1" ht="12.95" customHeight="1" x14ac:dyDescent="0.25"/>
    <row r="35" s="5" customFormat="1" ht="12.95" customHeight="1" x14ac:dyDescent="0.25"/>
    <row r="36" s="5" customFormat="1" ht="12.95" customHeight="1" x14ac:dyDescent="0.25"/>
    <row r="37" s="5" customFormat="1" ht="12.95" customHeight="1" x14ac:dyDescent="0.25"/>
    <row r="38" s="5" customFormat="1" ht="12.95" customHeight="1" x14ac:dyDescent="0.25"/>
    <row r="39" s="5" customFormat="1" ht="12.95" customHeight="1" x14ac:dyDescent="0.25"/>
    <row r="40" s="5" customFormat="1" ht="12.95" customHeight="1" x14ac:dyDescent="0.25"/>
    <row r="41" s="5" customFormat="1" ht="12.95" customHeight="1" x14ac:dyDescent="0.25"/>
    <row r="42" s="5" customFormat="1" ht="12.95" customHeight="1" x14ac:dyDescent="0.25"/>
    <row r="43" s="5" customFormat="1" ht="12.95" customHeight="1" x14ac:dyDescent="0.25"/>
    <row r="44" s="5" customFormat="1" ht="12.95" customHeight="1" x14ac:dyDescent="0.25"/>
    <row r="45" s="5" customFormat="1" ht="12.95" customHeight="1" x14ac:dyDescent="0.25"/>
    <row r="46" s="5" customFormat="1" ht="12.95" customHeight="1" x14ac:dyDescent="0.25"/>
    <row r="47" s="5" customFormat="1" ht="12.95" customHeight="1" x14ac:dyDescent="0.25"/>
    <row r="48" s="5" customFormat="1" ht="12.95" customHeight="1" x14ac:dyDescent="0.25"/>
    <row r="49" s="5" customFormat="1" ht="12.95" customHeight="1" x14ac:dyDescent="0.25"/>
    <row r="50" s="5" customFormat="1" ht="12.95" customHeight="1" x14ac:dyDescent="0.25"/>
    <row r="51" s="5" customFormat="1" ht="12.95" customHeight="1" x14ac:dyDescent="0.25"/>
    <row r="52" s="5" customFormat="1" ht="12.95" customHeight="1" x14ac:dyDescent="0.25"/>
    <row r="53" s="5" customFormat="1" ht="12.95" customHeight="1" x14ac:dyDescent="0.25"/>
    <row r="54" s="5" customFormat="1" ht="12.95" customHeight="1" x14ac:dyDescent="0.25"/>
    <row r="55" s="5" customFormat="1" ht="12.95" customHeight="1" x14ac:dyDescent="0.25"/>
    <row r="56" s="5" customFormat="1" ht="12.95" customHeight="1" x14ac:dyDescent="0.25"/>
    <row r="57" s="5" customFormat="1" ht="12.95" customHeight="1" x14ac:dyDescent="0.25"/>
    <row r="58" s="5" customFormat="1" ht="12.95" customHeight="1" x14ac:dyDescent="0.25"/>
    <row r="59" s="5" customFormat="1" ht="12.95" customHeight="1" x14ac:dyDescent="0.25"/>
    <row r="60" s="5" customFormat="1" ht="12.95" customHeight="1" x14ac:dyDescent="0.25"/>
    <row r="61" s="5" customFormat="1" ht="12.95" customHeight="1" x14ac:dyDescent="0.25"/>
    <row r="62" s="5" customFormat="1" ht="12.95" customHeight="1" x14ac:dyDescent="0.25"/>
    <row r="63" s="5" customFormat="1" ht="12.95" customHeight="1" x14ac:dyDescent="0.25"/>
    <row r="64" s="5" customFormat="1" ht="12.95" customHeight="1" x14ac:dyDescent="0.25"/>
    <row r="65" s="5" customFormat="1" ht="12.95" customHeight="1" x14ac:dyDescent="0.25"/>
    <row r="66" s="5" customFormat="1" ht="12.95" customHeight="1" x14ac:dyDescent="0.25"/>
    <row r="67" s="5" customFormat="1" ht="12.95" customHeight="1" x14ac:dyDescent="0.25"/>
    <row r="68" s="5" customFormat="1" ht="12.95" customHeight="1" x14ac:dyDescent="0.25"/>
    <row r="69" s="5" customFormat="1" ht="12.95" customHeight="1" x14ac:dyDescent="0.25"/>
    <row r="70" s="5" customFormat="1" ht="12.95" customHeight="1" x14ac:dyDescent="0.25"/>
    <row r="71" s="5" customFormat="1" ht="12.95" customHeight="1" x14ac:dyDescent="0.25"/>
    <row r="72" s="5" customFormat="1" ht="12.95" customHeight="1" x14ac:dyDescent="0.25"/>
    <row r="73" s="5" customFormat="1" ht="12.95" customHeight="1" x14ac:dyDescent="0.25"/>
    <row r="74" s="5" customFormat="1" ht="12.95" customHeight="1" x14ac:dyDescent="0.25"/>
    <row r="75" s="5" customFormat="1" ht="12.95" customHeight="1" x14ac:dyDescent="0.25"/>
    <row r="76" s="5" customFormat="1" ht="12.95" customHeight="1" x14ac:dyDescent="0.25"/>
    <row r="77" s="5" customFormat="1" ht="12.95" customHeight="1" x14ac:dyDescent="0.25"/>
    <row r="78" s="5" customFormat="1" ht="12.95" customHeight="1" x14ac:dyDescent="0.25"/>
    <row r="79" s="5" customFormat="1" ht="12.95" customHeight="1" x14ac:dyDescent="0.25"/>
    <row r="80" s="5" customFormat="1" ht="12.95" customHeight="1" x14ac:dyDescent="0.25"/>
    <row r="81" s="5" customFormat="1" ht="12.95" customHeight="1" x14ac:dyDescent="0.25"/>
    <row r="82" s="5" customFormat="1" ht="12.95" customHeight="1" x14ac:dyDescent="0.25"/>
    <row r="83" s="5" customFormat="1" ht="12.95" customHeight="1" x14ac:dyDescent="0.25"/>
    <row r="84" s="5" customFormat="1" ht="12.95" customHeight="1" x14ac:dyDescent="0.25"/>
    <row r="85" s="5" customFormat="1" ht="12.95" customHeight="1" x14ac:dyDescent="0.25"/>
    <row r="86" s="5" customFormat="1" ht="12.95" customHeight="1" x14ac:dyDescent="0.25"/>
    <row r="87" s="5" customFormat="1" ht="12.95" customHeight="1" x14ac:dyDescent="0.25"/>
    <row r="88" s="5" customFormat="1" ht="12.95" customHeight="1" x14ac:dyDescent="0.25"/>
    <row r="89" s="5" customFormat="1" ht="12.95" customHeight="1" x14ac:dyDescent="0.25"/>
    <row r="90" s="5" customFormat="1" ht="12.95" customHeight="1" x14ac:dyDescent="0.25"/>
    <row r="91" s="5" customFormat="1" ht="12.95" customHeight="1" x14ac:dyDescent="0.25"/>
    <row r="92" s="5" customFormat="1" ht="12.95" customHeight="1" x14ac:dyDescent="0.25"/>
    <row r="93" s="5" customFormat="1" ht="12.95" customHeight="1" x14ac:dyDescent="0.25"/>
    <row r="94" s="5" customFormat="1" ht="12.95" customHeight="1" x14ac:dyDescent="0.25"/>
    <row r="95" s="5" customFormat="1" ht="12.95" customHeight="1" x14ac:dyDescent="0.25"/>
    <row r="96" s="5" customFormat="1" ht="12.95" customHeight="1" x14ac:dyDescent="0.25"/>
    <row r="97" s="5" customFormat="1" ht="12.95" customHeight="1" x14ac:dyDescent="0.25"/>
    <row r="98" s="5" customFormat="1" ht="12.95" customHeight="1" x14ac:dyDescent="0.25"/>
    <row r="99" s="5" customFormat="1" ht="12.95" customHeight="1" x14ac:dyDescent="0.25"/>
    <row r="100" s="5" customFormat="1" ht="12.95" customHeight="1" x14ac:dyDescent="0.25"/>
    <row r="101" s="5" customFormat="1" ht="12.95" customHeight="1" x14ac:dyDescent="0.25"/>
    <row r="102" s="5" customFormat="1" ht="12.95" customHeight="1" x14ac:dyDescent="0.25"/>
    <row r="103" s="5" customFormat="1" ht="12.95" customHeight="1" x14ac:dyDescent="0.25"/>
    <row r="104" s="5" customFormat="1" ht="12.95" customHeight="1" x14ac:dyDescent="0.25"/>
    <row r="105" s="5" customFormat="1" ht="12.95" customHeight="1" x14ac:dyDescent="0.25"/>
    <row r="106" s="5" customFormat="1" ht="12.95" customHeight="1" x14ac:dyDescent="0.25"/>
    <row r="107" s="5" customFormat="1" ht="12.95" customHeight="1" x14ac:dyDescent="0.25"/>
    <row r="108" s="5" customFormat="1" ht="12.95" customHeight="1" x14ac:dyDescent="0.25"/>
    <row r="109" s="5" customFormat="1" ht="12.95" customHeight="1" x14ac:dyDescent="0.25"/>
    <row r="110" s="5" customFormat="1" ht="12.95" customHeight="1" x14ac:dyDescent="0.25"/>
    <row r="111" s="5" customFormat="1" ht="12.95" customHeight="1" x14ac:dyDescent="0.25"/>
    <row r="112" s="5" customFormat="1" ht="12.95" customHeight="1" x14ac:dyDescent="0.25"/>
    <row r="113" s="5" customFormat="1" ht="12.95" customHeight="1" x14ac:dyDescent="0.25"/>
    <row r="114" s="5" customFormat="1" ht="12.95" customHeight="1" x14ac:dyDescent="0.25"/>
    <row r="115" s="5" customFormat="1" ht="12.95" customHeight="1" x14ac:dyDescent="0.25"/>
    <row r="116" s="5" customFormat="1" ht="12.95" customHeight="1" x14ac:dyDescent="0.25"/>
    <row r="117" s="5" customFormat="1" ht="12.95" customHeight="1" x14ac:dyDescent="0.25"/>
    <row r="118" s="5" customFormat="1" ht="12.95" customHeight="1" x14ac:dyDescent="0.25"/>
    <row r="119" s="5" customFormat="1" ht="12.95" customHeight="1" x14ac:dyDescent="0.25"/>
    <row r="120" s="5" customFormat="1" ht="12.95" customHeight="1" x14ac:dyDescent="0.25"/>
    <row r="121" s="5" customFormat="1" ht="12.95" customHeight="1" x14ac:dyDescent="0.25"/>
    <row r="122" s="5" customFormat="1" ht="12.95" customHeight="1" x14ac:dyDescent="0.25"/>
    <row r="123" s="5" customFormat="1" ht="12.95" customHeight="1" x14ac:dyDescent="0.25"/>
    <row r="124" s="5" customFormat="1" ht="12.95" customHeight="1" x14ac:dyDescent="0.25"/>
    <row r="125" s="5" customFormat="1" ht="12.95" customHeight="1" x14ac:dyDescent="0.25"/>
    <row r="126" s="5" customFormat="1" ht="12.95" customHeight="1" x14ac:dyDescent="0.25"/>
    <row r="127" s="5" customFormat="1" ht="12.95" customHeight="1" x14ac:dyDescent="0.25"/>
    <row r="128" s="5" customFormat="1" ht="12.95" customHeight="1" x14ac:dyDescent="0.25"/>
    <row r="129" s="5" customFormat="1" ht="12.95" customHeight="1" x14ac:dyDescent="0.25"/>
    <row r="130" s="5" customFormat="1" ht="12.95" customHeight="1" x14ac:dyDescent="0.25"/>
    <row r="131" s="5" customFormat="1" ht="12.95" customHeight="1" x14ac:dyDescent="0.25"/>
    <row r="132" s="5" customFormat="1" ht="12.95" customHeight="1" x14ac:dyDescent="0.25"/>
    <row r="133" s="5" customFormat="1" ht="12.95" customHeight="1" x14ac:dyDescent="0.25"/>
    <row r="134" s="5" customFormat="1" ht="12.95" customHeight="1" x14ac:dyDescent="0.25"/>
    <row r="135" s="5" customFormat="1" ht="12.95" customHeight="1" x14ac:dyDescent="0.25"/>
    <row r="136" s="5" customFormat="1" ht="12.95" customHeight="1" x14ac:dyDescent="0.25"/>
    <row r="137" s="5" customFormat="1" ht="12.95" customHeight="1" x14ac:dyDescent="0.25"/>
    <row r="138" s="5" customFormat="1" ht="12.95" customHeight="1" x14ac:dyDescent="0.25"/>
    <row r="139" s="5" customFormat="1" ht="12.95" customHeight="1" x14ac:dyDescent="0.25"/>
    <row r="140" s="5" customFormat="1" ht="12.95" customHeight="1" x14ac:dyDescent="0.25"/>
    <row r="141" s="5" customFormat="1" ht="12.95" customHeight="1" x14ac:dyDescent="0.25"/>
    <row r="142" s="5" customFormat="1" ht="12.95" customHeight="1" x14ac:dyDescent="0.25"/>
    <row r="143" s="5" customFormat="1" ht="12.95" customHeight="1" x14ac:dyDescent="0.25"/>
    <row r="144" s="5" customFormat="1" ht="12.95" customHeight="1" x14ac:dyDescent="0.25"/>
    <row r="145" s="5" customFormat="1" ht="12.95" customHeight="1" x14ac:dyDescent="0.25"/>
    <row r="146" s="5" customFormat="1" ht="12.95" customHeight="1" x14ac:dyDescent="0.25"/>
    <row r="147" s="5" customFormat="1" ht="12.95" customHeight="1" x14ac:dyDescent="0.25"/>
    <row r="148" s="5" customFormat="1" ht="12.95" customHeight="1" x14ac:dyDescent="0.25"/>
    <row r="149" s="5" customFormat="1" ht="12.95" customHeight="1" x14ac:dyDescent="0.25"/>
    <row r="150" s="5" customFormat="1" ht="12.95" customHeight="1" x14ac:dyDescent="0.25"/>
    <row r="151" s="5" customFormat="1" ht="12.95" customHeight="1" x14ac:dyDescent="0.25"/>
    <row r="152" s="5" customFormat="1" ht="12.95" customHeight="1" x14ac:dyDescent="0.25"/>
    <row r="153" s="5" customFormat="1" ht="12.95" customHeight="1" x14ac:dyDescent="0.25"/>
    <row r="154" s="5" customFormat="1" ht="12.95" customHeight="1" x14ac:dyDescent="0.25"/>
    <row r="155" s="5" customFormat="1" ht="12.95" customHeight="1" x14ac:dyDescent="0.25"/>
    <row r="156" s="5" customFormat="1" ht="12.95" customHeight="1" x14ac:dyDescent="0.25"/>
    <row r="157" s="5" customFormat="1" ht="12.95" customHeight="1" x14ac:dyDescent="0.25"/>
    <row r="158" s="5" customFormat="1" ht="12.95" customHeight="1" x14ac:dyDescent="0.25"/>
    <row r="159" s="5" customFormat="1" ht="12.95" customHeight="1" x14ac:dyDescent="0.25"/>
    <row r="160" s="5" customFormat="1" ht="12.95" customHeight="1" x14ac:dyDescent="0.25"/>
    <row r="161" s="5" customFormat="1" ht="12.95" customHeight="1" x14ac:dyDescent="0.25"/>
    <row r="162" s="5" customFormat="1" ht="12.95" customHeight="1" x14ac:dyDescent="0.25"/>
    <row r="163" s="5" customFormat="1" ht="12.95" customHeight="1" x14ac:dyDescent="0.25"/>
    <row r="164" s="5" customFormat="1" ht="12.95" customHeight="1" x14ac:dyDescent="0.25"/>
    <row r="165" s="5" customFormat="1" ht="12.95" customHeight="1" x14ac:dyDescent="0.25"/>
    <row r="166" s="5" customFormat="1" ht="12.95" customHeight="1" x14ac:dyDescent="0.25"/>
    <row r="167" s="5" customFormat="1" ht="12.95" customHeight="1" x14ac:dyDescent="0.25"/>
    <row r="168" s="5" customFormat="1" ht="12.95" customHeight="1" x14ac:dyDescent="0.25"/>
    <row r="169" s="5" customFormat="1" ht="12.95" customHeight="1" x14ac:dyDescent="0.25"/>
    <row r="170" s="5" customFormat="1" ht="12.95" customHeight="1" x14ac:dyDescent="0.25"/>
    <row r="171" s="5" customFormat="1" ht="12.95" customHeight="1" x14ac:dyDescent="0.25"/>
    <row r="172" s="5" customFormat="1" ht="12.95" customHeight="1" x14ac:dyDescent="0.25"/>
    <row r="173" s="5" customFormat="1" ht="12.95" customHeight="1" x14ac:dyDescent="0.25"/>
    <row r="174" s="5" customFormat="1" ht="12.95" customHeight="1" x14ac:dyDescent="0.25"/>
    <row r="175" s="5" customFormat="1" ht="12.95" customHeight="1" x14ac:dyDescent="0.25"/>
    <row r="176" s="5" customFormat="1" ht="12.95" customHeight="1" x14ac:dyDescent="0.25"/>
    <row r="177" s="5" customFormat="1" ht="12.95" customHeight="1" x14ac:dyDescent="0.25"/>
    <row r="178" s="5" customFormat="1" ht="12.95" customHeight="1" x14ac:dyDescent="0.25"/>
    <row r="179" s="5" customFormat="1" ht="12.95" customHeight="1" x14ac:dyDescent="0.25"/>
    <row r="180" s="5" customFormat="1" ht="12.95" customHeight="1" x14ac:dyDescent="0.25"/>
    <row r="181" s="5" customFormat="1" ht="12.95" customHeight="1" x14ac:dyDescent="0.25"/>
    <row r="182" s="5" customFormat="1" ht="12.95" customHeight="1" x14ac:dyDescent="0.25"/>
    <row r="183" s="5" customFormat="1" ht="12.95" customHeight="1" x14ac:dyDescent="0.25"/>
    <row r="184" s="5" customFormat="1" ht="12.95" customHeight="1" x14ac:dyDescent="0.25"/>
    <row r="185" s="5" customFormat="1" ht="12.95" customHeight="1" x14ac:dyDescent="0.25"/>
    <row r="186" s="5" customFormat="1" ht="12.95" customHeight="1" x14ac:dyDescent="0.25"/>
  </sheetData>
  <sheetProtection sort="0" autoFilter="0"/>
  <protectedRanges>
    <protectedRange sqref="A7:AI2223" name="Range2"/>
    <protectedRange algorithmName="SHA-512" hashValue="vFqoEdJofSdnwO/nqWuYGPY0Kll2wYZWN2v+PlkOkU3axf+SjNpa+vaDhOR5xbcMr196G27BPZqB8kQO/iUIRw==" saltValue="Wb0cj8oBaEuleO6Uu8lodg==" spinCount="100000" sqref="A6" name="Range1_2"/>
  </protectedRanges>
  <autoFilter ref="A6:AF29" xr:uid="{4CEAA92A-5107-4097-8ABF-A2DAD7BE3DEF}">
    <filterColumn colId="2">
      <filters>
        <filter val="Drapery"/>
        <filter val="Drapery and Shade"/>
      </filters>
    </filterColumn>
  </autoFilter>
  <mergeCells count="4">
    <mergeCell ref="I3:J3"/>
    <mergeCell ref="D3:E3"/>
    <mergeCell ref="D1:F1"/>
    <mergeCell ref="I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6EE0-38F5-4794-B137-EABD4D6DE9C8}">
  <sheetPr filterMode="1"/>
  <dimension ref="A1:AD186"/>
  <sheetViews>
    <sheetView topLeftCell="C1" workbookViewId="0">
      <selection activeCell="H41" sqref="H41"/>
    </sheetView>
  </sheetViews>
  <sheetFormatPr defaultColWidth="11.42578125" defaultRowHeight="12.95" customHeight="1" x14ac:dyDescent="0.25"/>
  <cols>
    <col min="2" max="2" width="18.7109375" customWidth="1"/>
    <col min="3" max="4" width="11.42578125" customWidth="1"/>
    <col min="5" max="5" width="13" customWidth="1"/>
    <col min="6" max="15" width="11.42578125" customWidth="1"/>
    <col min="18" max="18" width="14.28515625" customWidth="1"/>
    <col min="20" max="20" width="48.140625" bestFit="1" customWidth="1"/>
  </cols>
  <sheetData>
    <row r="1" spans="1:30" ht="12.95" customHeight="1" x14ac:dyDescent="0.25">
      <c r="D1" s="18" t="s">
        <v>0</v>
      </c>
      <c r="E1" s="18"/>
      <c r="F1" s="18"/>
      <c r="G1" s="4"/>
      <c r="H1" s="4"/>
      <c r="I1" s="18" t="s">
        <v>24</v>
      </c>
      <c r="J1" s="18"/>
      <c r="K1" s="4"/>
      <c r="L1" s="4"/>
      <c r="M1" s="3" t="s">
        <v>25</v>
      </c>
      <c r="N1" s="4"/>
      <c r="O1" s="4"/>
      <c r="P1" s="4"/>
    </row>
    <row r="2" spans="1:30" ht="12.95" customHeight="1" x14ac:dyDescent="0.25">
      <c r="D2" s="4"/>
      <c r="E2" s="4"/>
      <c r="F2" s="4"/>
      <c r="G2" s="4"/>
      <c r="H2" s="4"/>
      <c r="I2" s="4"/>
      <c r="J2" s="4"/>
      <c r="K2" s="4"/>
      <c r="L2" s="4"/>
      <c r="M2" s="1"/>
      <c r="N2" s="4"/>
      <c r="O2" s="4"/>
      <c r="P2" s="4"/>
    </row>
    <row r="3" spans="1:30" ht="12.95" customHeight="1" x14ac:dyDescent="0.25">
      <c r="D3" s="18" t="s">
        <v>1</v>
      </c>
      <c r="E3" s="18"/>
      <c r="F3" s="4"/>
      <c r="G3" s="4"/>
      <c r="H3" s="4"/>
      <c r="I3" s="18" t="s">
        <v>23</v>
      </c>
      <c r="J3" s="18"/>
      <c r="K3" s="4"/>
      <c r="L3" s="4"/>
      <c r="M3" s="3" t="s">
        <v>26</v>
      </c>
      <c r="N3" s="4"/>
      <c r="O3" s="4"/>
      <c r="P3" s="1" t="s">
        <v>27</v>
      </c>
    </row>
    <row r="4" spans="1:30" ht="12.95" customHeight="1" x14ac:dyDescent="0.25">
      <c r="T4" t="s">
        <v>84</v>
      </c>
    </row>
    <row r="5" spans="1:30" ht="12.95" customHeight="1" x14ac:dyDescent="0.25">
      <c r="P5" s="13" t="s">
        <v>74</v>
      </c>
      <c r="Q5" s="13"/>
      <c r="R5" s="13"/>
      <c r="S5" s="13"/>
      <c r="T5" s="13"/>
      <c r="U5" t="s">
        <v>66</v>
      </c>
    </row>
    <row r="6" spans="1:30" ht="47.1" customHeight="1" thickBo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14" t="s">
        <v>29</v>
      </c>
      <c r="Q6" s="14" t="s">
        <v>30</v>
      </c>
      <c r="R6" s="14" t="s">
        <v>72</v>
      </c>
      <c r="S6" s="14" t="s">
        <v>73</v>
      </c>
      <c r="T6" s="14" t="s">
        <v>83</v>
      </c>
      <c r="U6" s="2" t="s">
        <v>79</v>
      </c>
      <c r="V6" s="2" t="s">
        <v>80</v>
      </c>
      <c r="W6" s="2" t="s">
        <v>30</v>
      </c>
      <c r="X6" s="2" t="s">
        <v>81</v>
      </c>
      <c r="Y6" s="2" t="s">
        <v>17</v>
      </c>
      <c r="Z6" s="2" t="s">
        <v>18</v>
      </c>
      <c r="AA6" s="2" t="s">
        <v>19</v>
      </c>
      <c r="AB6" s="2" t="s">
        <v>20</v>
      </c>
      <c r="AC6" s="2" t="s">
        <v>21</v>
      </c>
      <c r="AD6" s="2" t="s">
        <v>22</v>
      </c>
    </row>
    <row r="7" spans="1:30" s="5" customFormat="1" ht="12.95" hidden="1" customHeight="1" x14ac:dyDescent="0.25">
      <c r="A7" s="5" t="s">
        <v>65</v>
      </c>
      <c r="B7" s="5">
        <v>1</v>
      </c>
      <c r="C7" s="12" t="s">
        <v>66</v>
      </c>
      <c r="F7" s="5">
        <v>55</v>
      </c>
      <c r="G7" s="5">
        <v>170.25</v>
      </c>
      <c r="K7" s="5">
        <v>19.25</v>
      </c>
      <c r="L7" s="5">
        <v>18.5</v>
      </c>
      <c r="N7" s="5">
        <v>192</v>
      </c>
      <c r="P7" s="5" t="s">
        <v>77</v>
      </c>
    </row>
    <row r="8" spans="1:30" s="5" customFormat="1" ht="12.95" customHeight="1" x14ac:dyDescent="0.25">
      <c r="A8" s="5" t="s">
        <v>65</v>
      </c>
      <c r="B8" s="5">
        <v>2</v>
      </c>
      <c r="C8" s="5" t="s">
        <v>67</v>
      </c>
      <c r="F8" s="5">
        <v>55</v>
      </c>
      <c r="G8" s="5">
        <v>170.25</v>
      </c>
      <c r="K8" s="5">
        <v>20</v>
      </c>
      <c r="L8" s="5">
        <v>17.5</v>
      </c>
      <c r="N8" s="5">
        <v>191.5</v>
      </c>
      <c r="P8" s="5">
        <f>F8+4</f>
        <v>59</v>
      </c>
      <c r="Q8" s="5">
        <f>G8+5</f>
        <v>175.25</v>
      </c>
      <c r="R8" s="5" t="s">
        <v>78</v>
      </c>
      <c r="S8" s="5" t="s">
        <v>76</v>
      </c>
      <c r="T8" s="5" t="s">
        <v>82</v>
      </c>
    </row>
    <row r="9" spans="1:30" s="5" customFormat="1" ht="12.95" customHeight="1" x14ac:dyDescent="0.25">
      <c r="A9" s="5" t="s">
        <v>65</v>
      </c>
      <c r="B9" s="5">
        <v>3</v>
      </c>
      <c r="C9" s="5" t="s">
        <v>67</v>
      </c>
      <c r="F9" s="5">
        <v>55.5</v>
      </c>
      <c r="G9" s="5">
        <v>170.25</v>
      </c>
      <c r="K9" s="5">
        <v>18.5</v>
      </c>
      <c r="L9" s="5">
        <v>19.5</v>
      </c>
      <c r="N9" s="5">
        <v>191.5</v>
      </c>
      <c r="P9" s="5">
        <f t="shared" ref="P9:P20" si="0">F9+4</f>
        <v>59.5</v>
      </c>
      <c r="Q9" s="5">
        <f t="shared" ref="Q9:Q20" si="1">G9+5</f>
        <v>175.25</v>
      </c>
      <c r="R9" s="5" t="s">
        <v>78</v>
      </c>
      <c r="S9" s="5" t="s">
        <v>76</v>
      </c>
      <c r="T9" s="5" t="s">
        <v>82</v>
      </c>
    </row>
    <row r="10" spans="1:30" s="5" customFormat="1" ht="12.95" customHeight="1" x14ac:dyDescent="0.25">
      <c r="A10" s="5" t="s">
        <v>65</v>
      </c>
      <c r="B10" s="5">
        <v>4</v>
      </c>
      <c r="C10" s="5" t="s">
        <v>67</v>
      </c>
      <c r="F10" s="5">
        <v>55.5</v>
      </c>
      <c r="G10" s="5">
        <v>170.25</v>
      </c>
      <c r="K10" s="5">
        <v>19.25</v>
      </c>
      <c r="L10" s="5">
        <v>20.5</v>
      </c>
      <c r="N10" s="5">
        <v>191.5</v>
      </c>
      <c r="P10" s="5">
        <f t="shared" si="0"/>
        <v>59.5</v>
      </c>
      <c r="Q10" s="5">
        <f t="shared" si="1"/>
        <v>175.25</v>
      </c>
      <c r="R10" s="5" t="s">
        <v>78</v>
      </c>
      <c r="S10" s="5" t="s">
        <v>76</v>
      </c>
      <c r="T10" s="5" t="s">
        <v>82</v>
      </c>
    </row>
    <row r="11" spans="1:30" s="5" customFormat="1" ht="12.95" customHeight="1" x14ac:dyDescent="0.25">
      <c r="A11" s="5" t="s">
        <v>65</v>
      </c>
      <c r="B11" s="5">
        <v>5</v>
      </c>
      <c r="C11" s="5" t="s">
        <v>67</v>
      </c>
      <c r="F11" s="5">
        <v>55.5</v>
      </c>
      <c r="G11" s="5">
        <v>171</v>
      </c>
      <c r="K11" s="5">
        <v>21.5</v>
      </c>
      <c r="L11" s="5">
        <v>18.25</v>
      </c>
      <c r="N11" s="5">
        <v>191.875</v>
      </c>
      <c r="P11" s="5">
        <f t="shared" si="0"/>
        <v>59.5</v>
      </c>
      <c r="Q11" s="5">
        <f t="shared" si="1"/>
        <v>176</v>
      </c>
      <c r="R11" s="5" t="s">
        <v>78</v>
      </c>
      <c r="S11" s="5" t="s">
        <v>76</v>
      </c>
      <c r="T11" s="5" t="s">
        <v>82</v>
      </c>
    </row>
    <row r="12" spans="1:30" s="5" customFormat="1" ht="12.95" customHeight="1" x14ac:dyDescent="0.25">
      <c r="A12" s="5" t="s">
        <v>65</v>
      </c>
      <c r="B12" s="5">
        <v>6</v>
      </c>
      <c r="C12" s="5" t="s">
        <v>67</v>
      </c>
      <c r="F12" s="5">
        <v>51</v>
      </c>
      <c r="G12" s="5">
        <v>170.75</v>
      </c>
      <c r="H12" s="5" t="s">
        <v>68</v>
      </c>
      <c r="K12" s="5">
        <v>13</v>
      </c>
      <c r="L12" s="5">
        <v>21</v>
      </c>
      <c r="N12" s="5">
        <v>192.625</v>
      </c>
      <c r="P12" s="5">
        <f t="shared" si="0"/>
        <v>55</v>
      </c>
      <c r="Q12" s="5">
        <f t="shared" si="1"/>
        <v>175.75</v>
      </c>
      <c r="R12" s="5" t="s">
        <v>78</v>
      </c>
      <c r="S12" s="5" t="s">
        <v>76</v>
      </c>
      <c r="T12" s="5" t="s">
        <v>82</v>
      </c>
    </row>
    <row r="13" spans="1:30" s="5" customFormat="1" ht="12.95" customHeight="1" x14ac:dyDescent="0.25">
      <c r="A13" s="5" t="s">
        <v>65</v>
      </c>
      <c r="B13" s="5">
        <v>7</v>
      </c>
      <c r="C13" s="5" t="s">
        <v>67</v>
      </c>
      <c r="F13" s="5">
        <v>55.5</v>
      </c>
      <c r="G13" s="5">
        <v>171</v>
      </c>
      <c r="K13" s="5">
        <v>13</v>
      </c>
      <c r="L13" s="5">
        <v>13</v>
      </c>
      <c r="N13" s="5">
        <v>192</v>
      </c>
      <c r="P13" s="5">
        <f t="shared" si="0"/>
        <v>59.5</v>
      </c>
      <c r="Q13" s="5">
        <f t="shared" si="1"/>
        <v>176</v>
      </c>
      <c r="R13" s="5" t="s">
        <v>78</v>
      </c>
      <c r="S13" s="5" t="s">
        <v>76</v>
      </c>
      <c r="T13" s="5" t="s">
        <v>82</v>
      </c>
    </row>
    <row r="14" spans="1:30" s="5" customFormat="1" ht="12.95" customHeight="1" x14ac:dyDescent="0.25">
      <c r="A14" s="5" t="s">
        <v>65</v>
      </c>
      <c r="B14" s="5">
        <v>8</v>
      </c>
      <c r="C14" s="5" t="s">
        <v>67</v>
      </c>
      <c r="F14" s="5">
        <v>55.5</v>
      </c>
      <c r="G14" s="5">
        <v>170.75</v>
      </c>
      <c r="K14" s="5">
        <v>15.5</v>
      </c>
      <c r="L14" s="5">
        <v>6.75</v>
      </c>
      <c r="N14" s="5">
        <v>188</v>
      </c>
      <c r="O14" s="5" t="s">
        <v>69</v>
      </c>
      <c r="P14" s="5">
        <f t="shared" si="0"/>
        <v>59.5</v>
      </c>
      <c r="Q14" s="5">
        <f t="shared" si="1"/>
        <v>175.75</v>
      </c>
      <c r="R14" s="5" t="s">
        <v>78</v>
      </c>
      <c r="S14" s="5" t="s">
        <v>76</v>
      </c>
      <c r="T14" s="5" t="s">
        <v>82</v>
      </c>
    </row>
    <row r="15" spans="1:30" s="5" customFormat="1" ht="12.95" customHeight="1" x14ac:dyDescent="0.25">
      <c r="A15" s="5" t="s">
        <v>65</v>
      </c>
      <c r="B15" s="5">
        <v>9</v>
      </c>
      <c r="C15" s="12" t="s">
        <v>70</v>
      </c>
      <c r="F15" s="5">
        <v>60.25</v>
      </c>
      <c r="G15" s="5">
        <v>173.875</v>
      </c>
      <c r="P15" s="5">
        <f>F15</f>
        <v>60.25</v>
      </c>
      <c r="Q15" s="5">
        <f>G15</f>
        <v>173.875</v>
      </c>
      <c r="R15" s="5" t="s">
        <v>75</v>
      </c>
      <c r="S15" s="5" t="s">
        <v>76</v>
      </c>
      <c r="T15" s="5" t="s">
        <v>82</v>
      </c>
      <c r="U15" s="5" t="s">
        <v>77</v>
      </c>
    </row>
    <row r="16" spans="1:30" s="5" customFormat="1" ht="12.95" customHeight="1" x14ac:dyDescent="0.25">
      <c r="A16" s="5" t="s">
        <v>65</v>
      </c>
      <c r="B16" s="5">
        <v>10</v>
      </c>
      <c r="C16" s="5" t="s">
        <v>67</v>
      </c>
      <c r="F16" s="5">
        <v>55.5</v>
      </c>
      <c r="G16" s="5">
        <v>170.5</v>
      </c>
      <c r="K16" s="5">
        <v>7.25</v>
      </c>
      <c r="L16" s="5">
        <f>35.25/2</f>
        <v>17.625</v>
      </c>
      <c r="N16" s="5">
        <f>(188.75+189.25)/2</f>
        <v>189</v>
      </c>
      <c r="P16" s="5">
        <f t="shared" si="0"/>
        <v>59.5</v>
      </c>
      <c r="Q16" s="5">
        <f t="shared" si="1"/>
        <v>175.5</v>
      </c>
      <c r="R16" s="5" t="s">
        <v>78</v>
      </c>
      <c r="S16" s="5" t="s">
        <v>76</v>
      </c>
      <c r="T16" s="5" t="s">
        <v>82</v>
      </c>
    </row>
    <row r="17" spans="1:21" s="5" customFormat="1" ht="12.95" customHeight="1" x14ac:dyDescent="0.25">
      <c r="A17" s="5" t="s">
        <v>65</v>
      </c>
      <c r="B17" s="5">
        <v>11</v>
      </c>
      <c r="C17" s="5" t="s">
        <v>67</v>
      </c>
      <c r="F17" s="5">
        <v>55.25</v>
      </c>
      <c r="G17" s="5">
        <v>170.75</v>
      </c>
      <c r="K17" s="5">
        <f>35.25/2</f>
        <v>17.625</v>
      </c>
      <c r="L17" s="5">
        <f>45.5/2</f>
        <v>22.75</v>
      </c>
      <c r="N17" s="5">
        <v>189.25</v>
      </c>
      <c r="P17" s="5">
        <f t="shared" si="0"/>
        <v>59.25</v>
      </c>
      <c r="Q17" s="5">
        <f t="shared" si="1"/>
        <v>175.75</v>
      </c>
      <c r="R17" s="5" t="s">
        <v>78</v>
      </c>
      <c r="S17" s="5" t="s">
        <v>76</v>
      </c>
      <c r="T17" s="5" t="s">
        <v>82</v>
      </c>
    </row>
    <row r="18" spans="1:21" s="5" customFormat="1" ht="12.95" customHeight="1" x14ac:dyDescent="0.25">
      <c r="A18" s="5" t="s">
        <v>65</v>
      </c>
      <c r="B18" s="5" t="s">
        <v>71</v>
      </c>
      <c r="C18" s="5" t="s">
        <v>67</v>
      </c>
      <c r="F18" s="5">
        <v>104</v>
      </c>
      <c r="G18" s="5">
        <v>170.75</v>
      </c>
      <c r="K18" s="5">
        <f>45.5/2</f>
        <v>22.75</v>
      </c>
      <c r="L18" s="5">
        <f>43.75/2</f>
        <v>21.875</v>
      </c>
      <c r="N18" s="5">
        <f>(189.25+189)/2</f>
        <v>189.125</v>
      </c>
      <c r="P18" s="5">
        <f t="shared" si="0"/>
        <v>108</v>
      </c>
      <c r="Q18" s="5">
        <f t="shared" si="1"/>
        <v>175.75</v>
      </c>
      <c r="R18" s="5" t="s">
        <v>78</v>
      </c>
      <c r="S18" s="5" t="s">
        <v>76</v>
      </c>
      <c r="T18" s="5" t="s">
        <v>82</v>
      </c>
    </row>
    <row r="19" spans="1:21" s="5" customFormat="1" ht="12.95" customHeight="1" x14ac:dyDescent="0.25">
      <c r="A19" s="5" t="s">
        <v>65</v>
      </c>
      <c r="B19" s="5">
        <v>14</v>
      </c>
      <c r="C19" s="5" t="s">
        <v>67</v>
      </c>
      <c r="F19" s="5">
        <v>55.25</v>
      </c>
      <c r="G19" s="5">
        <v>170.75</v>
      </c>
      <c r="K19" s="5">
        <f>43.75/2</f>
        <v>21.875</v>
      </c>
      <c r="L19" s="5">
        <f>44/2</f>
        <v>22</v>
      </c>
      <c r="N19" s="5">
        <f>(189+189.25)/2</f>
        <v>189.125</v>
      </c>
      <c r="P19" s="5">
        <f t="shared" si="0"/>
        <v>59.25</v>
      </c>
      <c r="Q19" s="5">
        <f t="shared" si="1"/>
        <v>175.75</v>
      </c>
      <c r="R19" s="5" t="s">
        <v>78</v>
      </c>
      <c r="S19" s="5" t="s">
        <v>76</v>
      </c>
      <c r="T19" s="5" t="s">
        <v>82</v>
      </c>
    </row>
    <row r="20" spans="1:21" s="5" customFormat="1" ht="12.95" customHeight="1" x14ac:dyDescent="0.25">
      <c r="A20" s="5" t="s">
        <v>65</v>
      </c>
      <c r="B20" s="5">
        <v>15</v>
      </c>
      <c r="C20" s="5" t="s">
        <v>67</v>
      </c>
      <c r="F20" s="5">
        <v>55.25</v>
      </c>
      <c r="G20" s="5">
        <v>170.75</v>
      </c>
      <c r="K20" s="5">
        <f>44/2</f>
        <v>22</v>
      </c>
      <c r="L20" s="5">
        <v>10</v>
      </c>
      <c r="N20" s="5">
        <v>189.125</v>
      </c>
      <c r="P20" s="5">
        <f t="shared" si="0"/>
        <v>59.25</v>
      </c>
      <c r="Q20" s="5">
        <f t="shared" si="1"/>
        <v>175.75</v>
      </c>
      <c r="R20" s="5" t="s">
        <v>78</v>
      </c>
      <c r="S20" s="5" t="s">
        <v>76</v>
      </c>
      <c r="T20" s="5" t="s">
        <v>82</v>
      </c>
    </row>
    <row r="21" spans="1:21" s="5" customFormat="1" ht="12.95" customHeight="1" x14ac:dyDescent="0.25">
      <c r="A21" s="5" t="s">
        <v>65</v>
      </c>
      <c r="B21" s="5">
        <v>16</v>
      </c>
      <c r="C21" s="12" t="s">
        <v>70</v>
      </c>
      <c r="F21" s="5">
        <v>67</v>
      </c>
      <c r="G21" s="5">
        <v>173.25</v>
      </c>
      <c r="P21" s="5">
        <f>F21</f>
        <v>67</v>
      </c>
      <c r="Q21" s="5">
        <f>G21</f>
        <v>173.25</v>
      </c>
      <c r="R21" s="5" t="s">
        <v>75</v>
      </c>
      <c r="S21" s="5" t="s">
        <v>76</v>
      </c>
      <c r="T21" s="5" t="s">
        <v>82</v>
      </c>
      <c r="U21" s="5" t="s">
        <v>77</v>
      </c>
    </row>
    <row r="22" spans="1:21" s="5" customFormat="1" ht="12.95" hidden="1" customHeight="1" x14ac:dyDescent="0.25">
      <c r="A22" s="5" t="s">
        <v>65</v>
      </c>
      <c r="B22" s="5">
        <v>17</v>
      </c>
      <c r="C22" s="12" t="s">
        <v>66</v>
      </c>
      <c r="F22" s="5">
        <v>55.5</v>
      </c>
      <c r="G22" s="5">
        <v>171</v>
      </c>
      <c r="K22" s="5">
        <v>6.75</v>
      </c>
      <c r="L22" s="5">
        <v>15.25</v>
      </c>
      <c r="N22" s="5">
        <v>188.125</v>
      </c>
      <c r="O22" s="5" t="s">
        <v>69</v>
      </c>
      <c r="P22" s="5" t="s">
        <v>77</v>
      </c>
    </row>
    <row r="23" spans="1:21" s="5" customFormat="1" ht="12.95" hidden="1" customHeight="1" x14ac:dyDescent="0.25">
      <c r="A23" s="5" t="s">
        <v>65</v>
      </c>
      <c r="B23" s="5">
        <v>18</v>
      </c>
      <c r="C23" s="12" t="s">
        <v>66</v>
      </c>
      <c r="F23" s="5">
        <v>55.5</v>
      </c>
      <c r="G23" s="5">
        <v>171</v>
      </c>
      <c r="K23" s="5">
        <v>16.25</v>
      </c>
      <c r="L23" s="5">
        <v>8.75</v>
      </c>
      <c r="N23" s="5">
        <v>191.625</v>
      </c>
      <c r="P23" s="5" t="s">
        <v>77</v>
      </c>
    </row>
    <row r="24" spans="1:21" s="5" customFormat="1" ht="12.95" hidden="1" customHeight="1" x14ac:dyDescent="0.25">
      <c r="A24" s="5" t="s">
        <v>65</v>
      </c>
      <c r="B24" s="5">
        <v>19</v>
      </c>
      <c r="C24" s="12" t="s">
        <v>66</v>
      </c>
      <c r="F24" s="5">
        <v>55.5</v>
      </c>
      <c r="G24" s="5">
        <v>171</v>
      </c>
      <c r="K24" s="5">
        <v>17.75</v>
      </c>
      <c r="L24" s="5">
        <v>20.75</v>
      </c>
      <c r="N24" s="5">
        <f>(191.75+192)/2</f>
        <v>191.875</v>
      </c>
      <c r="P24" s="5" t="s">
        <v>77</v>
      </c>
    </row>
    <row r="25" spans="1:21" s="5" customFormat="1" ht="12.95" hidden="1" customHeight="1" x14ac:dyDescent="0.25">
      <c r="A25" s="5" t="s">
        <v>65</v>
      </c>
      <c r="B25" s="5">
        <v>20</v>
      </c>
      <c r="C25" s="12" t="s">
        <v>66</v>
      </c>
      <c r="F25" s="5">
        <v>55.75</v>
      </c>
      <c r="G25" s="5">
        <v>171</v>
      </c>
      <c r="K25" s="5">
        <v>17</v>
      </c>
      <c r="L25" s="5">
        <v>20</v>
      </c>
      <c r="N25" s="5">
        <v>192.5</v>
      </c>
      <c r="P25" s="5" t="s">
        <v>77</v>
      </c>
    </row>
    <row r="26" spans="1:21" s="5" customFormat="1" ht="12.95" hidden="1" customHeight="1" x14ac:dyDescent="0.25">
      <c r="A26" s="5" t="s">
        <v>65</v>
      </c>
      <c r="B26" s="5">
        <v>21</v>
      </c>
      <c r="C26" s="12" t="s">
        <v>66</v>
      </c>
      <c r="F26" s="5">
        <v>55.5</v>
      </c>
      <c r="G26" s="5">
        <v>171</v>
      </c>
      <c r="K26" s="5">
        <v>18.25</v>
      </c>
      <c r="L26" s="5">
        <v>19.25</v>
      </c>
      <c r="N26" s="5">
        <v>192.125</v>
      </c>
      <c r="P26" s="5" t="s">
        <v>77</v>
      </c>
    </row>
    <row r="27" spans="1:21" s="5" customFormat="1" ht="12.95" hidden="1" customHeight="1" x14ac:dyDescent="0.25">
      <c r="A27" s="5" t="s">
        <v>65</v>
      </c>
      <c r="B27" s="5">
        <v>22</v>
      </c>
      <c r="C27" s="12" t="s">
        <v>66</v>
      </c>
      <c r="F27" s="5">
        <v>55.75</v>
      </c>
      <c r="G27" s="5">
        <v>171</v>
      </c>
      <c r="K27" s="5">
        <v>21.25</v>
      </c>
      <c r="L27" s="5">
        <v>17.75</v>
      </c>
      <c r="N27" s="5">
        <v>192.5</v>
      </c>
      <c r="P27" s="5" t="s">
        <v>77</v>
      </c>
    </row>
    <row r="28" spans="1:21" s="5" customFormat="1" ht="12.95" hidden="1" customHeight="1" x14ac:dyDescent="0.25">
      <c r="A28" s="5" t="s">
        <v>65</v>
      </c>
      <c r="B28" s="5">
        <v>23</v>
      </c>
      <c r="C28" s="12" t="s">
        <v>66</v>
      </c>
      <c r="F28" s="5">
        <v>55.25</v>
      </c>
      <c r="G28" s="5">
        <v>170.5</v>
      </c>
      <c r="K28" s="5">
        <v>18</v>
      </c>
      <c r="L28" s="5">
        <v>17.75</v>
      </c>
      <c r="N28" s="5">
        <v>192.375</v>
      </c>
      <c r="P28" s="5" t="s">
        <v>77</v>
      </c>
    </row>
    <row r="29" spans="1:21" s="5" customFormat="1" ht="12.95" hidden="1" customHeight="1" x14ac:dyDescent="0.25">
      <c r="A29" s="5" t="s">
        <v>65</v>
      </c>
      <c r="B29" s="5">
        <v>24</v>
      </c>
      <c r="C29" s="12" t="s">
        <v>66</v>
      </c>
      <c r="F29" s="5">
        <v>55.5</v>
      </c>
      <c r="G29" s="5">
        <v>171</v>
      </c>
      <c r="K29" s="5">
        <v>19</v>
      </c>
      <c r="L29" s="5">
        <v>19.25</v>
      </c>
      <c r="N29" s="5">
        <f>(193.25+193)/2</f>
        <v>193.125</v>
      </c>
      <c r="P29" s="5" t="s">
        <v>77</v>
      </c>
    </row>
    <row r="30" spans="1:21" s="5" customFormat="1" ht="12.95" customHeight="1" x14ac:dyDescent="0.25"/>
    <row r="31" spans="1:21" s="5" customFormat="1" ht="12.95" customHeight="1" x14ac:dyDescent="0.25"/>
    <row r="32" spans="1:21" s="5" customFormat="1" ht="12.95" customHeight="1" x14ac:dyDescent="0.25"/>
    <row r="33" s="5" customFormat="1" ht="12.95" customHeight="1" x14ac:dyDescent="0.25"/>
    <row r="34" s="5" customFormat="1" ht="12.95" customHeight="1" x14ac:dyDescent="0.25"/>
    <row r="35" s="5" customFormat="1" ht="12.95" customHeight="1" x14ac:dyDescent="0.25"/>
    <row r="36" s="5" customFormat="1" ht="12.95" customHeight="1" x14ac:dyDescent="0.25"/>
    <row r="37" s="5" customFormat="1" ht="12.95" customHeight="1" x14ac:dyDescent="0.25"/>
    <row r="38" s="5" customFormat="1" ht="12.95" customHeight="1" x14ac:dyDescent="0.25"/>
    <row r="39" s="5" customFormat="1" ht="12.95" customHeight="1" x14ac:dyDescent="0.25"/>
    <row r="40" s="5" customFormat="1" ht="12.95" customHeight="1" x14ac:dyDescent="0.25"/>
    <row r="41" s="5" customFormat="1" ht="12.95" customHeight="1" x14ac:dyDescent="0.25"/>
    <row r="42" s="5" customFormat="1" ht="12.95" customHeight="1" x14ac:dyDescent="0.25"/>
    <row r="43" s="5" customFormat="1" ht="12.95" customHeight="1" x14ac:dyDescent="0.25"/>
    <row r="44" s="5" customFormat="1" ht="12.95" customHeight="1" x14ac:dyDescent="0.25"/>
    <row r="45" s="5" customFormat="1" ht="12.95" customHeight="1" x14ac:dyDescent="0.25"/>
    <row r="46" s="5" customFormat="1" ht="12.95" customHeight="1" x14ac:dyDescent="0.25"/>
    <row r="47" s="5" customFormat="1" ht="12.95" customHeight="1" x14ac:dyDescent="0.25"/>
    <row r="48" s="5" customFormat="1" ht="12.95" customHeight="1" x14ac:dyDescent="0.25"/>
    <row r="49" s="5" customFormat="1" ht="12.95" customHeight="1" x14ac:dyDescent="0.25"/>
    <row r="50" s="5" customFormat="1" ht="12.95" customHeight="1" x14ac:dyDescent="0.25"/>
    <row r="51" s="5" customFormat="1" ht="12.95" customHeight="1" x14ac:dyDescent="0.25"/>
    <row r="52" s="5" customFormat="1" ht="12.95" customHeight="1" x14ac:dyDescent="0.25"/>
    <row r="53" s="5" customFormat="1" ht="12.95" customHeight="1" x14ac:dyDescent="0.25"/>
    <row r="54" s="5" customFormat="1" ht="12.95" customHeight="1" x14ac:dyDescent="0.25"/>
    <row r="55" s="5" customFormat="1" ht="12.95" customHeight="1" x14ac:dyDescent="0.25"/>
    <row r="56" s="5" customFormat="1" ht="12.95" customHeight="1" x14ac:dyDescent="0.25"/>
    <row r="57" s="5" customFormat="1" ht="12.95" customHeight="1" x14ac:dyDescent="0.25"/>
    <row r="58" s="5" customFormat="1" ht="12.95" customHeight="1" x14ac:dyDescent="0.25"/>
    <row r="59" s="5" customFormat="1" ht="12.95" customHeight="1" x14ac:dyDescent="0.25"/>
    <row r="60" s="5" customFormat="1" ht="12.95" customHeight="1" x14ac:dyDescent="0.25"/>
    <row r="61" s="5" customFormat="1" ht="12.95" customHeight="1" x14ac:dyDescent="0.25"/>
    <row r="62" s="5" customFormat="1" ht="12.95" customHeight="1" x14ac:dyDescent="0.25"/>
    <row r="63" s="5" customFormat="1" ht="12.95" customHeight="1" x14ac:dyDescent="0.25"/>
    <row r="64" s="5" customFormat="1" ht="12.95" customHeight="1" x14ac:dyDescent="0.25"/>
    <row r="65" s="5" customFormat="1" ht="12.95" customHeight="1" x14ac:dyDescent="0.25"/>
    <row r="66" s="5" customFormat="1" ht="12.95" customHeight="1" x14ac:dyDescent="0.25"/>
    <row r="67" s="5" customFormat="1" ht="12.95" customHeight="1" x14ac:dyDescent="0.25"/>
    <row r="68" s="5" customFormat="1" ht="12.95" customHeight="1" x14ac:dyDescent="0.25"/>
    <row r="69" s="5" customFormat="1" ht="12.95" customHeight="1" x14ac:dyDescent="0.25"/>
    <row r="70" s="5" customFormat="1" ht="12.95" customHeight="1" x14ac:dyDescent="0.25"/>
    <row r="71" s="5" customFormat="1" ht="12.95" customHeight="1" x14ac:dyDescent="0.25"/>
    <row r="72" s="5" customFormat="1" ht="12.95" customHeight="1" x14ac:dyDescent="0.25"/>
    <row r="73" s="5" customFormat="1" ht="12.95" customHeight="1" x14ac:dyDescent="0.25"/>
    <row r="74" s="5" customFormat="1" ht="12.95" customHeight="1" x14ac:dyDescent="0.25"/>
    <row r="75" s="5" customFormat="1" ht="12.95" customHeight="1" x14ac:dyDescent="0.25"/>
    <row r="76" s="5" customFormat="1" ht="12.95" customHeight="1" x14ac:dyDescent="0.25"/>
    <row r="77" s="5" customFormat="1" ht="12.95" customHeight="1" x14ac:dyDescent="0.25"/>
    <row r="78" s="5" customFormat="1" ht="12.95" customHeight="1" x14ac:dyDescent="0.25"/>
    <row r="79" s="5" customFormat="1" ht="12.95" customHeight="1" x14ac:dyDescent="0.25"/>
    <row r="80" s="5" customFormat="1" ht="12.95" customHeight="1" x14ac:dyDescent="0.25"/>
    <row r="81" s="5" customFormat="1" ht="12.95" customHeight="1" x14ac:dyDescent="0.25"/>
    <row r="82" s="5" customFormat="1" ht="12.95" customHeight="1" x14ac:dyDescent="0.25"/>
    <row r="83" s="5" customFormat="1" ht="12.95" customHeight="1" x14ac:dyDescent="0.25"/>
    <row r="84" s="5" customFormat="1" ht="12.95" customHeight="1" x14ac:dyDescent="0.25"/>
    <row r="85" s="5" customFormat="1" ht="12.95" customHeight="1" x14ac:dyDescent="0.25"/>
    <row r="86" s="5" customFormat="1" ht="12.95" customHeight="1" x14ac:dyDescent="0.25"/>
    <row r="87" s="5" customFormat="1" ht="12.95" customHeight="1" x14ac:dyDescent="0.25"/>
    <row r="88" s="5" customFormat="1" ht="12.95" customHeight="1" x14ac:dyDescent="0.25"/>
    <row r="89" s="5" customFormat="1" ht="12.95" customHeight="1" x14ac:dyDescent="0.25"/>
    <row r="90" s="5" customFormat="1" ht="12.95" customHeight="1" x14ac:dyDescent="0.25"/>
    <row r="91" s="5" customFormat="1" ht="12.95" customHeight="1" x14ac:dyDescent="0.25"/>
    <row r="92" s="5" customFormat="1" ht="12.95" customHeight="1" x14ac:dyDescent="0.25"/>
    <row r="93" s="5" customFormat="1" ht="12.95" customHeight="1" x14ac:dyDescent="0.25"/>
    <row r="94" s="5" customFormat="1" ht="12.95" customHeight="1" x14ac:dyDescent="0.25"/>
    <row r="95" s="5" customFormat="1" ht="12.95" customHeight="1" x14ac:dyDescent="0.25"/>
    <row r="96" s="5" customFormat="1" ht="12.95" customHeight="1" x14ac:dyDescent="0.25"/>
    <row r="97" s="5" customFormat="1" ht="12.95" customHeight="1" x14ac:dyDescent="0.25"/>
    <row r="98" s="5" customFormat="1" ht="12.95" customHeight="1" x14ac:dyDescent="0.25"/>
    <row r="99" s="5" customFormat="1" ht="12.95" customHeight="1" x14ac:dyDescent="0.25"/>
    <row r="100" s="5" customFormat="1" ht="12.95" customHeight="1" x14ac:dyDescent="0.25"/>
    <row r="101" s="5" customFormat="1" ht="12.95" customHeight="1" x14ac:dyDescent="0.25"/>
    <row r="102" s="5" customFormat="1" ht="12.95" customHeight="1" x14ac:dyDescent="0.25"/>
    <row r="103" s="5" customFormat="1" ht="12.95" customHeight="1" x14ac:dyDescent="0.25"/>
    <row r="104" s="5" customFormat="1" ht="12.95" customHeight="1" x14ac:dyDescent="0.25"/>
    <row r="105" s="5" customFormat="1" ht="12.95" customHeight="1" x14ac:dyDescent="0.25"/>
    <row r="106" s="5" customFormat="1" ht="12.95" customHeight="1" x14ac:dyDescent="0.25"/>
    <row r="107" s="5" customFormat="1" ht="12.95" customHeight="1" x14ac:dyDescent="0.25"/>
    <row r="108" s="5" customFormat="1" ht="12.95" customHeight="1" x14ac:dyDescent="0.25"/>
    <row r="109" s="5" customFormat="1" ht="12.95" customHeight="1" x14ac:dyDescent="0.25"/>
    <row r="110" s="5" customFormat="1" ht="12.95" customHeight="1" x14ac:dyDescent="0.25"/>
    <row r="111" s="5" customFormat="1" ht="12.95" customHeight="1" x14ac:dyDescent="0.25"/>
    <row r="112" s="5" customFormat="1" ht="12.95" customHeight="1" x14ac:dyDescent="0.25"/>
    <row r="113" s="5" customFormat="1" ht="12.95" customHeight="1" x14ac:dyDescent="0.25"/>
    <row r="114" s="5" customFormat="1" ht="12.95" customHeight="1" x14ac:dyDescent="0.25"/>
    <row r="115" s="5" customFormat="1" ht="12.95" customHeight="1" x14ac:dyDescent="0.25"/>
    <row r="116" s="5" customFormat="1" ht="12.95" customHeight="1" x14ac:dyDescent="0.25"/>
    <row r="117" s="5" customFormat="1" ht="12.95" customHeight="1" x14ac:dyDescent="0.25"/>
    <row r="118" s="5" customFormat="1" ht="12.95" customHeight="1" x14ac:dyDescent="0.25"/>
    <row r="119" s="5" customFormat="1" ht="12.95" customHeight="1" x14ac:dyDescent="0.25"/>
    <row r="120" s="5" customFormat="1" ht="12.95" customHeight="1" x14ac:dyDescent="0.25"/>
    <row r="121" s="5" customFormat="1" ht="12.95" customHeight="1" x14ac:dyDescent="0.25"/>
    <row r="122" s="5" customFormat="1" ht="12.95" customHeight="1" x14ac:dyDescent="0.25"/>
    <row r="123" s="5" customFormat="1" ht="12.95" customHeight="1" x14ac:dyDescent="0.25"/>
    <row r="124" s="5" customFormat="1" ht="12.95" customHeight="1" x14ac:dyDescent="0.25"/>
    <row r="125" s="5" customFormat="1" ht="12.95" customHeight="1" x14ac:dyDescent="0.25"/>
    <row r="126" s="5" customFormat="1" ht="12.95" customHeight="1" x14ac:dyDescent="0.25"/>
    <row r="127" s="5" customFormat="1" ht="12.95" customHeight="1" x14ac:dyDescent="0.25"/>
    <row r="128" s="5" customFormat="1" ht="12.95" customHeight="1" x14ac:dyDescent="0.25"/>
    <row r="129" s="5" customFormat="1" ht="12.95" customHeight="1" x14ac:dyDescent="0.25"/>
    <row r="130" s="5" customFormat="1" ht="12.95" customHeight="1" x14ac:dyDescent="0.25"/>
    <row r="131" s="5" customFormat="1" ht="12.95" customHeight="1" x14ac:dyDescent="0.25"/>
    <row r="132" s="5" customFormat="1" ht="12.95" customHeight="1" x14ac:dyDescent="0.25"/>
    <row r="133" s="5" customFormat="1" ht="12.95" customHeight="1" x14ac:dyDescent="0.25"/>
    <row r="134" s="5" customFormat="1" ht="12.95" customHeight="1" x14ac:dyDescent="0.25"/>
    <row r="135" s="5" customFormat="1" ht="12.95" customHeight="1" x14ac:dyDescent="0.25"/>
    <row r="136" s="5" customFormat="1" ht="12.95" customHeight="1" x14ac:dyDescent="0.25"/>
    <row r="137" s="5" customFormat="1" ht="12.95" customHeight="1" x14ac:dyDescent="0.25"/>
    <row r="138" s="5" customFormat="1" ht="12.95" customHeight="1" x14ac:dyDescent="0.25"/>
    <row r="139" s="5" customFormat="1" ht="12.95" customHeight="1" x14ac:dyDescent="0.25"/>
    <row r="140" s="5" customFormat="1" ht="12.95" customHeight="1" x14ac:dyDescent="0.25"/>
    <row r="141" s="5" customFormat="1" ht="12.95" customHeight="1" x14ac:dyDescent="0.25"/>
    <row r="142" s="5" customFormat="1" ht="12.95" customHeight="1" x14ac:dyDescent="0.25"/>
    <row r="143" s="5" customFormat="1" ht="12.95" customHeight="1" x14ac:dyDescent="0.25"/>
    <row r="144" s="5" customFormat="1" ht="12.95" customHeight="1" x14ac:dyDescent="0.25"/>
    <row r="145" s="5" customFormat="1" ht="12.95" customHeight="1" x14ac:dyDescent="0.25"/>
    <row r="146" s="5" customFormat="1" ht="12.95" customHeight="1" x14ac:dyDescent="0.25"/>
    <row r="147" s="5" customFormat="1" ht="12.95" customHeight="1" x14ac:dyDescent="0.25"/>
    <row r="148" s="5" customFormat="1" ht="12.95" customHeight="1" x14ac:dyDescent="0.25"/>
    <row r="149" s="5" customFormat="1" ht="12.95" customHeight="1" x14ac:dyDescent="0.25"/>
    <row r="150" s="5" customFormat="1" ht="12.95" customHeight="1" x14ac:dyDescent="0.25"/>
    <row r="151" s="5" customFormat="1" ht="12.95" customHeight="1" x14ac:dyDescent="0.25"/>
    <row r="152" s="5" customFormat="1" ht="12.95" customHeight="1" x14ac:dyDescent="0.25"/>
    <row r="153" s="5" customFormat="1" ht="12.95" customHeight="1" x14ac:dyDescent="0.25"/>
    <row r="154" s="5" customFormat="1" ht="12.95" customHeight="1" x14ac:dyDescent="0.25"/>
    <row r="155" s="5" customFormat="1" ht="12.95" customHeight="1" x14ac:dyDescent="0.25"/>
    <row r="156" s="5" customFormat="1" ht="12.95" customHeight="1" x14ac:dyDescent="0.25"/>
    <row r="157" s="5" customFormat="1" ht="12.95" customHeight="1" x14ac:dyDescent="0.25"/>
    <row r="158" s="5" customFormat="1" ht="12.95" customHeight="1" x14ac:dyDescent="0.25"/>
    <row r="159" s="5" customFormat="1" ht="12.95" customHeight="1" x14ac:dyDescent="0.25"/>
    <row r="160" s="5" customFormat="1" ht="12.95" customHeight="1" x14ac:dyDescent="0.25"/>
    <row r="161" s="5" customFormat="1" ht="12.95" customHeight="1" x14ac:dyDescent="0.25"/>
    <row r="162" s="5" customFormat="1" ht="12.95" customHeight="1" x14ac:dyDescent="0.25"/>
    <row r="163" s="5" customFormat="1" ht="12.95" customHeight="1" x14ac:dyDescent="0.25"/>
    <row r="164" s="5" customFormat="1" ht="12.95" customHeight="1" x14ac:dyDescent="0.25"/>
    <row r="165" s="5" customFormat="1" ht="12.95" customHeight="1" x14ac:dyDescent="0.25"/>
    <row r="166" s="5" customFormat="1" ht="12.95" customHeight="1" x14ac:dyDescent="0.25"/>
    <row r="167" s="5" customFormat="1" ht="12.95" customHeight="1" x14ac:dyDescent="0.25"/>
    <row r="168" s="5" customFormat="1" ht="12.95" customHeight="1" x14ac:dyDescent="0.25"/>
    <row r="169" s="5" customFormat="1" ht="12.95" customHeight="1" x14ac:dyDescent="0.25"/>
    <row r="170" s="5" customFormat="1" ht="12.95" customHeight="1" x14ac:dyDescent="0.25"/>
    <row r="171" s="5" customFormat="1" ht="12.95" customHeight="1" x14ac:dyDescent="0.25"/>
    <row r="172" s="5" customFormat="1" ht="12.95" customHeight="1" x14ac:dyDescent="0.25"/>
    <row r="173" s="5" customFormat="1" ht="12.95" customHeight="1" x14ac:dyDescent="0.25"/>
    <row r="174" s="5" customFormat="1" ht="12.95" customHeight="1" x14ac:dyDescent="0.25"/>
    <row r="175" s="5" customFormat="1" ht="12.95" customHeight="1" x14ac:dyDescent="0.25"/>
    <row r="176" s="5" customFormat="1" ht="12.95" customHeight="1" x14ac:dyDescent="0.25"/>
    <row r="177" s="5" customFormat="1" ht="12.95" customHeight="1" x14ac:dyDescent="0.25"/>
    <row r="178" s="5" customFormat="1" ht="12.95" customHeight="1" x14ac:dyDescent="0.25"/>
    <row r="179" s="5" customFormat="1" ht="12.95" customHeight="1" x14ac:dyDescent="0.25"/>
    <row r="180" s="5" customFormat="1" ht="12.95" customHeight="1" x14ac:dyDescent="0.25"/>
    <row r="181" s="5" customFormat="1" ht="12.95" customHeight="1" x14ac:dyDescent="0.25"/>
    <row r="182" s="5" customFormat="1" ht="12.95" customHeight="1" x14ac:dyDescent="0.25"/>
    <row r="183" s="5" customFormat="1" ht="12.95" customHeight="1" x14ac:dyDescent="0.25"/>
    <row r="184" s="5" customFormat="1" ht="12.95" customHeight="1" x14ac:dyDescent="0.25"/>
    <row r="185" s="5" customFormat="1" ht="12.95" customHeight="1" x14ac:dyDescent="0.25"/>
    <row r="186" s="5" customFormat="1" ht="12.95" customHeight="1" x14ac:dyDescent="0.25"/>
  </sheetData>
  <sheetProtection sort="0" autoFilter="0"/>
  <protectedRanges>
    <protectedRange sqref="A7:AG2223" name="Range2"/>
    <protectedRange algorithmName="SHA-512" hashValue="vFqoEdJofSdnwO/nqWuYGPY0Kll2wYZWN2v+PlkOkU3axf+SjNpa+vaDhOR5xbcMr196G27BPZqB8kQO/iUIRw==" saltValue="Wb0cj8oBaEuleO6Uu8lodg==" spinCount="100000" sqref="A6" name="Range1_2"/>
  </protectedRanges>
  <autoFilter ref="A6:AD29" xr:uid="{4CEAA92A-5107-4097-8ABF-A2DAD7BE3DEF}">
    <filterColumn colId="2">
      <filters>
        <filter val="Drapery and Shade"/>
        <filter val="Shade"/>
      </filters>
    </filterColumn>
  </autoFilter>
  <mergeCells count="4">
    <mergeCell ref="D1:F1"/>
    <mergeCell ref="I1:J1"/>
    <mergeCell ref="D3:E3"/>
    <mergeCell ref="I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0653-924E-4B88-AA1F-BC60938B9A1F}">
  <dimension ref="A1:G37"/>
  <sheetViews>
    <sheetView workbookViewId="0"/>
  </sheetViews>
  <sheetFormatPr defaultRowHeight="15" x14ac:dyDescent="0.25"/>
  <cols>
    <col min="1" max="1" width="7.85546875" bestFit="1" customWidth="1"/>
    <col min="2" max="2" width="19.5703125" bestFit="1" customWidth="1"/>
    <col min="3" max="3" width="10.42578125" bestFit="1" customWidth="1"/>
    <col min="4" max="4" width="9.42578125" bestFit="1" customWidth="1"/>
    <col min="5" max="5" width="16.7109375" bestFit="1" customWidth="1"/>
    <col min="6" max="6" width="21.140625" bestFit="1" customWidth="1"/>
    <col min="7" max="7" width="22.5703125" bestFit="1" customWidth="1"/>
  </cols>
  <sheetData>
    <row r="1" spans="1:7" x14ac:dyDescent="0.25">
      <c r="A1" s="10" t="s">
        <v>61</v>
      </c>
      <c r="B1" s="10"/>
      <c r="C1" s="10" t="s">
        <v>62</v>
      </c>
      <c r="D1" s="10"/>
      <c r="E1" s="10" t="s">
        <v>64</v>
      </c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0" t="s">
        <v>63</v>
      </c>
      <c r="B3" s="10"/>
      <c r="C3" s="10"/>
      <c r="D3" s="10"/>
      <c r="E3" s="10"/>
      <c r="F3" s="10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x14ac:dyDescent="0.25">
      <c r="A5" s="11" t="s">
        <v>28</v>
      </c>
      <c r="B5" s="11" t="s">
        <v>29</v>
      </c>
      <c r="C5" s="11"/>
      <c r="D5" s="11"/>
      <c r="E5" s="11" t="s">
        <v>30</v>
      </c>
      <c r="F5" s="11"/>
      <c r="G5" s="11" t="s">
        <v>31</v>
      </c>
    </row>
    <row r="6" spans="1:7" x14ac:dyDescent="0.25">
      <c r="A6" s="6"/>
      <c r="B6" s="6" t="s">
        <v>32</v>
      </c>
      <c r="C6" s="6" t="s">
        <v>33</v>
      </c>
      <c r="D6" s="6" t="s">
        <v>32</v>
      </c>
      <c r="E6" s="6" t="s">
        <v>34</v>
      </c>
      <c r="F6" s="6" t="s">
        <v>35</v>
      </c>
      <c r="G6" s="6"/>
    </row>
    <row r="7" spans="1:7" x14ac:dyDescent="0.25">
      <c r="A7" s="6">
        <v>1</v>
      </c>
      <c r="B7" s="6">
        <v>19.25</v>
      </c>
      <c r="C7" s="6">
        <v>55</v>
      </c>
      <c r="D7" s="6">
        <v>18.5</v>
      </c>
      <c r="E7" s="6">
        <v>170.25</v>
      </c>
      <c r="F7" s="6">
        <v>192</v>
      </c>
      <c r="G7" s="6"/>
    </row>
    <row r="8" spans="1:7" x14ac:dyDescent="0.25">
      <c r="A8" s="6">
        <v>2</v>
      </c>
      <c r="B8" s="6">
        <v>20</v>
      </c>
      <c r="C8" s="6">
        <v>55</v>
      </c>
      <c r="D8" s="6">
        <v>17.5</v>
      </c>
      <c r="E8" s="6">
        <v>170.25</v>
      </c>
      <c r="F8" s="6">
        <v>191.5</v>
      </c>
      <c r="G8" s="6"/>
    </row>
    <row r="9" spans="1:7" x14ac:dyDescent="0.25">
      <c r="A9" s="6">
        <v>3</v>
      </c>
      <c r="B9" s="6">
        <v>18.5</v>
      </c>
      <c r="C9" s="6">
        <v>55.5</v>
      </c>
      <c r="D9" s="6">
        <v>19.5</v>
      </c>
      <c r="E9" s="6">
        <v>170.25</v>
      </c>
      <c r="F9" s="6">
        <v>191.5</v>
      </c>
      <c r="G9" s="6"/>
    </row>
    <row r="10" spans="1:7" x14ac:dyDescent="0.25">
      <c r="A10" s="6">
        <v>4</v>
      </c>
      <c r="B10" s="6">
        <v>19.25</v>
      </c>
      <c r="C10" s="6">
        <v>55.5</v>
      </c>
      <c r="D10" s="6">
        <v>20.5</v>
      </c>
      <c r="E10" s="6">
        <v>170.25</v>
      </c>
      <c r="F10" s="6">
        <v>191.5</v>
      </c>
      <c r="G10" s="6"/>
    </row>
    <row r="11" spans="1:7" x14ac:dyDescent="0.25">
      <c r="A11" s="6">
        <v>5</v>
      </c>
      <c r="B11" s="6">
        <v>21.5</v>
      </c>
      <c r="C11" s="6">
        <v>55.5</v>
      </c>
      <c r="D11" s="6">
        <v>18.25</v>
      </c>
      <c r="E11" s="6">
        <v>171</v>
      </c>
      <c r="F11" s="6">
        <v>191.875</v>
      </c>
      <c r="G11" s="6"/>
    </row>
    <row r="12" spans="1:7" x14ac:dyDescent="0.25">
      <c r="A12" s="6" t="s">
        <v>36</v>
      </c>
      <c r="B12" s="6">
        <v>13</v>
      </c>
      <c r="C12" s="6">
        <v>51</v>
      </c>
      <c r="D12" s="6" t="s">
        <v>37</v>
      </c>
      <c r="E12" s="6">
        <v>170.75</v>
      </c>
      <c r="F12" s="6">
        <v>192.625</v>
      </c>
      <c r="G12" s="6" t="s">
        <v>39</v>
      </c>
    </row>
    <row r="13" spans="1:7" x14ac:dyDescent="0.25">
      <c r="A13" s="6"/>
      <c r="B13" s="6"/>
      <c r="C13" s="6"/>
      <c r="D13" s="6"/>
      <c r="E13" s="6" t="s">
        <v>38</v>
      </c>
      <c r="F13" s="6"/>
      <c r="G13" s="6"/>
    </row>
    <row r="14" spans="1:7" x14ac:dyDescent="0.25">
      <c r="A14" s="6">
        <v>7</v>
      </c>
      <c r="B14" s="6">
        <v>13</v>
      </c>
      <c r="C14" s="6">
        <v>55.5</v>
      </c>
      <c r="D14" s="6">
        <v>13</v>
      </c>
      <c r="E14" s="6">
        <v>171</v>
      </c>
      <c r="F14" s="6">
        <v>192</v>
      </c>
      <c r="G14" s="6"/>
    </row>
    <row r="15" spans="1:7" x14ac:dyDescent="0.25">
      <c r="A15" s="6">
        <v>8</v>
      </c>
      <c r="B15" s="6">
        <v>15.5</v>
      </c>
      <c r="C15" s="6">
        <v>55.5</v>
      </c>
      <c r="D15" s="6">
        <v>6.75</v>
      </c>
      <c r="E15" s="6">
        <v>170.75</v>
      </c>
      <c r="F15" s="6" t="s">
        <v>52</v>
      </c>
      <c r="G15" s="6" t="s">
        <v>53</v>
      </c>
    </row>
    <row r="16" spans="1:7" x14ac:dyDescent="0.25">
      <c r="A16" s="6">
        <v>9</v>
      </c>
      <c r="B16" s="6" t="s">
        <v>40</v>
      </c>
      <c r="C16" s="6"/>
      <c r="D16" s="6"/>
      <c r="E16" s="6"/>
      <c r="F16" s="6">
        <v>173.875</v>
      </c>
      <c r="G16" s="6" t="s">
        <v>41</v>
      </c>
    </row>
    <row r="17" spans="1:7" x14ac:dyDescent="0.25">
      <c r="A17" s="6">
        <v>10</v>
      </c>
      <c r="B17" s="6">
        <v>7.25</v>
      </c>
      <c r="C17" s="6">
        <v>55.5</v>
      </c>
      <c r="D17" s="6" t="s">
        <v>42</v>
      </c>
      <c r="E17" s="6">
        <v>170.5</v>
      </c>
      <c r="F17" s="6" t="s">
        <v>43</v>
      </c>
      <c r="G17" s="6"/>
    </row>
    <row r="18" spans="1:7" x14ac:dyDescent="0.25">
      <c r="A18" s="6">
        <v>11</v>
      </c>
      <c r="B18" s="6" t="s">
        <v>42</v>
      </c>
      <c r="C18" s="6">
        <v>55.25</v>
      </c>
      <c r="D18" s="6" t="s">
        <v>44</v>
      </c>
      <c r="E18" s="6">
        <v>170.75</v>
      </c>
      <c r="F18" s="6">
        <v>189.25</v>
      </c>
      <c r="G18" s="6"/>
    </row>
    <row r="19" spans="1:7" x14ac:dyDescent="0.25">
      <c r="A19" s="7">
        <v>45639</v>
      </c>
      <c r="B19" s="6" t="s">
        <v>44</v>
      </c>
      <c r="C19" s="6">
        <v>104</v>
      </c>
      <c r="D19" s="6" t="s">
        <v>45</v>
      </c>
      <c r="E19" s="6">
        <v>170.75</v>
      </c>
      <c r="F19" s="6" t="s">
        <v>46</v>
      </c>
      <c r="G19" s="6"/>
    </row>
    <row r="20" spans="1:7" x14ac:dyDescent="0.25">
      <c r="A20" s="6">
        <v>14</v>
      </c>
      <c r="B20" s="6" t="s">
        <v>45</v>
      </c>
      <c r="C20" s="6">
        <v>55.25</v>
      </c>
      <c r="D20" s="6" t="s">
        <v>47</v>
      </c>
      <c r="E20" s="6">
        <v>170.75</v>
      </c>
      <c r="F20" s="6" t="s">
        <v>48</v>
      </c>
      <c r="G20" s="6"/>
    </row>
    <row r="21" spans="1:7" x14ac:dyDescent="0.25">
      <c r="A21" s="6">
        <v>15</v>
      </c>
      <c r="B21" s="6" t="s">
        <v>47</v>
      </c>
      <c r="C21" s="6">
        <v>55.25</v>
      </c>
      <c r="D21" s="6">
        <v>10</v>
      </c>
      <c r="E21" s="6">
        <v>170.75</v>
      </c>
      <c r="F21" s="6">
        <v>189.125</v>
      </c>
      <c r="G21" s="6"/>
    </row>
    <row r="22" spans="1:7" x14ac:dyDescent="0.25">
      <c r="A22" s="6">
        <v>16</v>
      </c>
      <c r="B22" s="6" t="s">
        <v>49</v>
      </c>
      <c r="C22" s="6"/>
      <c r="D22" s="6"/>
      <c r="E22" s="6"/>
      <c r="F22" s="6">
        <v>173.25</v>
      </c>
      <c r="G22" s="6" t="s">
        <v>41</v>
      </c>
    </row>
    <row r="23" spans="1:7" x14ac:dyDescent="0.25">
      <c r="A23" s="6">
        <v>17</v>
      </c>
      <c r="B23" s="6">
        <v>6.75</v>
      </c>
      <c r="C23" s="6">
        <v>55.5</v>
      </c>
      <c r="D23" s="6">
        <v>15.25</v>
      </c>
      <c r="E23" s="6">
        <v>171</v>
      </c>
      <c r="F23" s="6" t="s">
        <v>54</v>
      </c>
      <c r="G23" s="6" t="s">
        <v>55</v>
      </c>
    </row>
    <row r="24" spans="1:7" x14ac:dyDescent="0.25">
      <c r="A24" s="6">
        <v>18</v>
      </c>
      <c r="B24" s="6">
        <v>16.25</v>
      </c>
      <c r="C24" s="6">
        <v>55.5</v>
      </c>
      <c r="D24" s="6">
        <v>8.75</v>
      </c>
      <c r="E24" s="6">
        <v>171</v>
      </c>
      <c r="F24" s="6">
        <v>191.625</v>
      </c>
      <c r="G24" s="6"/>
    </row>
    <row r="25" spans="1:7" x14ac:dyDescent="0.25">
      <c r="A25" s="6">
        <v>19</v>
      </c>
      <c r="B25" s="6">
        <v>17.75</v>
      </c>
      <c r="C25" s="6">
        <v>55.5</v>
      </c>
      <c r="D25" s="6">
        <v>20.75</v>
      </c>
      <c r="E25" s="6">
        <v>171</v>
      </c>
      <c r="F25" s="6" t="s">
        <v>50</v>
      </c>
      <c r="G25" s="6"/>
    </row>
    <row r="26" spans="1:7" x14ac:dyDescent="0.25">
      <c r="A26" s="6">
        <v>20</v>
      </c>
      <c r="B26" s="6">
        <v>17</v>
      </c>
      <c r="C26" s="6">
        <v>55.75</v>
      </c>
      <c r="D26" s="6">
        <v>20</v>
      </c>
      <c r="E26" s="6">
        <v>171</v>
      </c>
      <c r="F26" s="6">
        <v>192.5</v>
      </c>
      <c r="G26" s="6"/>
    </row>
    <row r="27" spans="1:7" x14ac:dyDescent="0.25">
      <c r="A27" s="6">
        <v>21</v>
      </c>
      <c r="B27" s="6">
        <v>18.25</v>
      </c>
      <c r="C27" s="6">
        <v>55.5</v>
      </c>
      <c r="D27" s="6">
        <v>19.25</v>
      </c>
      <c r="E27" s="6">
        <v>171</v>
      </c>
      <c r="F27" s="6">
        <v>192.125</v>
      </c>
      <c r="G27" s="6"/>
    </row>
    <row r="28" spans="1:7" x14ac:dyDescent="0.25">
      <c r="A28" s="6">
        <v>22</v>
      </c>
      <c r="B28" s="6">
        <v>21.25</v>
      </c>
      <c r="C28" s="6">
        <v>55.75</v>
      </c>
      <c r="D28" s="6">
        <v>17.75</v>
      </c>
      <c r="E28" s="6">
        <v>171</v>
      </c>
      <c r="F28" s="6">
        <v>192.5</v>
      </c>
      <c r="G28" s="6"/>
    </row>
    <row r="29" spans="1:7" x14ac:dyDescent="0.25">
      <c r="A29" s="6">
        <v>23</v>
      </c>
      <c r="B29" s="6">
        <v>18</v>
      </c>
      <c r="C29" s="6">
        <v>55.25</v>
      </c>
      <c r="D29" s="6">
        <v>17.75</v>
      </c>
      <c r="E29" s="6">
        <v>170.5</v>
      </c>
      <c r="F29" s="6">
        <v>192.375</v>
      </c>
      <c r="G29" s="6"/>
    </row>
    <row r="30" spans="1:7" x14ac:dyDescent="0.25">
      <c r="A30" s="6">
        <v>24</v>
      </c>
      <c r="B30" s="6">
        <v>19</v>
      </c>
      <c r="C30" s="6">
        <v>55.5</v>
      </c>
      <c r="D30" s="6">
        <v>19.25</v>
      </c>
      <c r="E30" s="6">
        <v>171</v>
      </c>
      <c r="F30" s="6" t="s">
        <v>51</v>
      </c>
      <c r="G30" s="6"/>
    </row>
    <row r="33" spans="1:1" ht="18" x14ac:dyDescent="0.25">
      <c r="A33" s="8" t="s">
        <v>56</v>
      </c>
    </row>
    <row r="34" spans="1:1" ht="18" x14ac:dyDescent="0.25">
      <c r="A34" s="8" t="s">
        <v>57</v>
      </c>
    </row>
    <row r="35" spans="1:1" ht="18" x14ac:dyDescent="0.25">
      <c r="A35" s="8" t="s">
        <v>58</v>
      </c>
    </row>
    <row r="36" spans="1:1" ht="20.25" x14ac:dyDescent="0.25">
      <c r="A36" s="9" t="s">
        <v>59</v>
      </c>
    </row>
    <row r="37" spans="1:1" ht="18" x14ac:dyDescent="0.25">
      <c r="A37" s="8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BD457-EEF8-45B1-BED7-5507240A57CC}">
  <sheetPr filterMode="1"/>
  <dimension ref="A1:AD186"/>
  <sheetViews>
    <sheetView workbookViewId="0"/>
  </sheetViews>
  <sheetFormatPr defaultColWidth="11.42578125" defaultRowHeight="12.95" customHeight="1" x14ac:dyDescent="0.25"/>
  <cols>
    <col min="2" max="2" width="18.7109375" hidden="1" customWidth="1"/>
    <col min="3" max="3" width="17.85546875" bestFit="1" customWidth="1"/>
    <col min="4" max="4" width="0" hidden="1" customWidth="1"/>
    <col min="5" max="5" width="13" hidden="1" customWidth="1"/>
    <col min="6" max="15" width="0" hidden="1" customWidth="1"/>
    <col min="18" max="18" width="14.28515625" customWidth="1"/>
    <col min="20" max="20" width="48.140625" bestFit="1" customWidth="1"/>
    <col min="21" max="30" width="0" hidden="1" customWidth="1"/>
  </cols>
  <sheetData>
    <row r="1" spans="1:30" ht="12.95" customHeight="1" x14ac:dyDescent="0.25">
      <c r="D1" s="18" t="s">
        <v>0</v>
      </c>
      <c r="E1" s="18"/>
      <c r="F1" s="18"/>
      <c r="G1" s="4"/>
      <c r="H1" s="4"/>
      <c r="I1" s="18" t="s">
        <v>24</v>
      </c>
      <c r="J1" s="18"/>
      <c r="K1" s="4"/>
      <c r="L1" s="4"/>
      <c r="M1" s="3" t="s">
        <v>25</v>
      </c>
      <c r="N1" s="4"/>
      <c r="O1" s="4"/>
      <c r="P1" s="4"/>
    </row>
    <row r="2" spans="1:30" ht="12.95" customHeight="1" x14ac:dyDescent="0.25">
      <c r="D2" s="4"/>
      <c r="E2" s="4"/>
      <c r="F2" s="4"/>
      <c r="G2" s="4"/>
      <c r="H2" s="4"/>
      <c r="I2" s="4"/>
      <c r="J2" s="4"/>
      <c r="K2" s="4"/>
      <c r="L2" s="4"/>
      <c r="M2" s="1"/>
      <c r="N2" s="4"/>
      <c r="O2" s="4"/>
      <c r="P2" s="4"/>
    </row>
    <row r="3" spans="1:30" ht="12.95" customHeight="1" x14ac:dyDescent="0.25">
      <c r="D3" s="18" t="s">
        <v>1</v>
      </c>
      <c r="E3" s="18"/>
      <c r="F3" s="4"/>
      <c r="G3" s="4"/>
      <c r="H3" s="4"/>
      <c r="I3" s="18" t="s">
        <v>23</v>
      </c>
      <c r="J3" s="18"/>
      <c r="K3" s="4"/>
      <c r="L3" s="4"/>
      <c r="M3" s="3" t="s">
        <v>26</v>
      </c>
      <c r="N3" s="4"/>
      <c r="O3" s="4"/>
      <c r="P3" s="1" t="s">
        <v>27</v>
      </c>
    </row>
    <row r="4" spans="1:30" ht="12.95" customHeight="1" x14ac:dyDescent="0.25">
      <c r="T4" t="s">
        <v>84</v>
      </c>
    </row>
    <row r="5" spans="1:30" ht="12.95" customHeight="1" x14ac:dyDescent="0.25">
      <c r="P5" s="13" t="s">
        <v>74</v>
      </c>
      <c r="Q5" s="13"/>
      <c r="R5" s="13"/>
      <c r="S5" s="13"/>
      <c r="T5" s="13"/>
      <c r="U5" t="s">
        <v>66</v>
      </c>
    </row>
    <row r="6" spans="1:30" ht="47.1" customHeight="1" thickBo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16</v>
      </c>
      <c r="P6" s="14" t="s">
        <v>29</v>
      </c>
      <c r="Q6" s="14" t="s">
        <v>30</v>
      </c>
      <c r="R6" s="14" t="s">
        <v>72</v>
      </c>
      <c r="S6" s="14" t="s">
        <v>73</v>
      </c>
      <c r="T6" s="14" t="s">
        <v>83</v>
      </c>
      <c r="U6" s="2" t="s">
        <v>79</v>
      </c>
      <c r="V6" s="2" t="s">
        <v>80</v>
      </c>
      <c r="W6" s="2" t="s">
        <v>30</v>
      </c>
      <c r="X6" s="2" t="s">
        <v>81</v>
      </c>
      <c r="Y6" s="2" t="s">
        <v>17</v>
      </c>
      <c r="Z6" s="2" t="s">
        <v>18</v>
      </c>
      <c r="AA6" s="2" t="s">
        <v>19</v>
      </c>
      <c r="AB6" s="2" t="s">
        <v>20</v>
      </c>
      <c r="AC6" s="2" t="s">
        <v>21</v>
      </c>
      <c r="AD6" s="2" t="s">
        <v>22</v>
      </c>
    </row>
    <row r="7" spans="1:30" s="5" customFormat="1" ht="12.95" hidden="1" customHeight="1" x14ac:dyDescent="0.25">
      <c r="A7" s="5" t="s">
        <v>65</v>
      </c>
      <c r="B7" s="5">
        <v>1</v>
      </c>
      <c r="C7" s="12" t="s">
        <v>66</v>
      </c>
      <c r="F7" s="5">
        <v>55</v>
      </c>
      <c r="G7" s="5">
        <v>170.25</v>
      </c>
      <c r="K7" s="5">
        <v>19.25</v>
      </c>
      <c r="L7" s="5">
        <v>18.5</v>
      </c>
      <c r="N7" s="5">
        <v>192</v>
      </c>
      <c r="P7" s="5" t="s">
        <v>77</v>
      </c>
    </row>
    <row r="8" spans="1:30" s="5" customFormat="1" ht="12.95" customHeight="1" x14ac:dyDescent="0.25">
      <c r="A8" s="17" t="s">
        <v>65</v>
      </c>
      <c r="B8" s="5">
        <v>2</v>
      </c>
      <c r="C8" s="17" t="s">
        <v>67</v>
      </c>
      <c r="F8" s="5">
        <v>55</v>
      </c>
      <c r="G8" s="5">
        <v>170.25</v>
      </c>
      <c r="K8" s="5">
        <v>20</v>
      </c>
      <c r="L8" s="5">
        <v>17.5</v>
      </c>
      <c r="N8" s="5">
        <v>191.5</v>
      </c>
      <c r="P8" s="17">
        <f t="shared" ref="P8:P14" si="0">F8+4</f>
        <v>59</v>
      </c>
      <c r="Q8" s="17">
        <f>G8+5</f>
        <v>175.25</v>
      </c>
      <c r="R8" s="17" t="s">
        <v>78</v>
      </c>
      <c r="S8" s="17" t="s">
        <v>76</v>
      </c>
      <c r="T8" s="17" t="s">
        <v>82</v>
      </c>
    </row>
    <row r="9" spans="1:30" s="5" customFormat="1" ht="12.95" customHeight="1" x14ac:dyDescent="0.25">
      <c r="A9" s="17" t="s">
        <v>65</v>
      </c>
      <c r="B9" s="5">
        <v>3</v>
      </c>
      <c r="C9" s="17" t="s">
        <v>67</v>
      </c>
      <c r="F9" s="5">
        <v>55.5</v>
      </c>
      <c r="G9" s="5">
        <v>170.25</v>
      </c>
      <c r="K9" s="5">
        <v>18.5</v>
      </c>
      <c r="L9" s="5">
        <v>19.5</v>
      </c>
      <c r="N9" s="5">
        <v>191.5</v>
      </c>
      <c r="P9" s="17">
        <f t="shared" si="0"/>
        <v>59.5</v>
      </c>
      <c r="Q9" s="17">
        <f t="shared" ref="Q9:Q20" si="1">G9+5</f>
        <v>175.25</v>
      </c>
      <c r="R9" s="17" t="s">
        <v>78</v>
      </c>
      <c r="S9" s="17" t="s">
        <v>76</v>
      </c>
      <c r="T9" s="17" t="s">
        <v>82</v>
      </c>
    </row>
    <row r="10" spans="1:30" s="5" customFormat="1" ht="12.95" customHeight="1" x14ac:dyDescent="0.25">
      <c r="A10" s="17" t="s">
        <v>65</v>
      </c>
      <c r="B10" s="5">
        <v>4</v>
      </c>
      <c r="C10" s="17" t="s">
        <v>67</v>
      </c>
      <c r="F10" s="5">
        <v>55.5</v>
      </c>
      <c r="G10" s="5">
        <v>170.25</v>
      </c>
      <c r="K10" s="5">
        <v>19.25</v>
      </c>
      <c r="L10" s="5">
        <v>20.5</v>
      </c>
      <c r="N10" s="5">
        <v>191.5</v>
      </c>
      <c r="P10" s="17">
        <f t="shared" si="0"/>
        <v>59.5</v>
      </c>
      <c r="Q10" s="17">
        <f t="shared" si="1"/>
        <v>175.25</v>
      </c>
      <c r="R10" s="17" t="s">
        <v>78</v>
      </c>
      <c r="S10" s="17" t="s">
        <v>76</v>
      </c>
      <c r="T10" s="17" t="s">
        <v>82</v>
      </c>
    </row>
    <row r="11" spans="1:30" s="5" customFormat="1" ht="12.95" customHeight="1" x14ac:dyDescent="0.25">
      <c r="A11" s="17" t="s">
        <v>65</v>
      </c>
      <c r="B11" s="5">
        <v>5</v>
      </c>
      <c r="C11" s="17" t="s">
        <v>67</v>
      </c>
      <c r="F11" s="5">
        <v>55.5</v>
      </c>
      <c r="G11" s="5">
        <v>171</v>
      </c>
      <c r="K11" s="5">
        <v>21.5</v>
      </c>
      <c r="L11" s="5">
        <v>18.25</v>
      </c>
      <c r="N11" s="5">
        <v>191.875</v>
      </c>
      <c r="P11" s="17">
        <f t="shared" si="0"/>
        <v>59.5</v>
      </c>
      <c r="Q11" s="17">
        <f t="shared" si="1"/>
        <v>176</v>
      </c>
      <c r="R11" s="17" t="s">
        <v>78</v>
      </c>
      <c r="S11" s="17" t="s">
        <v>76</v>
      </c>
      <c r="T11" s="17" t="s">
        <v>82</v>
      </c>
    </row>
    <row r="12" spans="1:30" s="5" customFormat="1" ht="12.95" customHeight="1" x14ac:dyDescent="0.25">
      <c r="A12" s="17" t="s">
        <v>65</v>
      </c>
      <c r="B12" s="5">
        <v>6</v>
      </c>
      <c r="C12" s="17" t="s">
        <v>67</v>
      </c>
      <c r="F12" s="5">
        <v>51</v>
      </c>
      <c r="G12" s="5">
        <v>170.75</v>
      </c>
      <c r="H12" s="5" t="s">
        <v>68</v>
      </c>
      <c r="K12" s="5">
        <v>13</v>
      </c>
      <c r="L12" s="5">
        <v>21</v>
      </c>
      <c r="N12" s="5">
        <v>192.625</v>
      </c>
      <c r="P12" s="17">
        <f t="shared" si="0"/>
        <v>55</v>
      </c>
      <c r="Q12" s="17">
        <f t="shared" si="1"/>
        <v>175.75</v>
      </c>
      <c r="R12" s="17" t="s">
        <v>78</v>
      </c>
      <c r="S12" s="17" t="s">
        <v>76</v>
      </c>
      <c r="T12" s="17" t="s">
        <v>82</v>
      </c>
    </row>
    <row r="13" spans="1:30" s="5" customFormat="1" ht="12.95" customHeight="1" x14ac:dyDescent="0.25">
      <c r="A13" s="17" t="s">
        <v>65</v>
      </c>
      <c r="B13" s="5">
        <v>7</v>
      </c>
      <c r="C13" s="17" t="s">
        <v>67</v>
      </c>
      <c r="F13" s="5">
        <v>55.5</v>
      </c>
      <c r="G13" s="5">
        <v>171</v>
      </c>
      <c r="K13" s="5">
        <v>13</v>
      </c>
      <c r="L13" s="5">
        <v>13</v>
      </c>
      <c r="N13" s="5">
        <v>192</v>
      </c>
      <c r="P13" s="17">
        <f t="shared" si="0"/>
        <v>59.5</v>
      </c>
      <c r="Q13" s="17">
        <f t="shared" si="1"/>
        <v>176</v>
      </c>
      <c r="R13" s="17" t="s">
        <v>78</v>
      </c>
      <c r="S13" s="17" t="s">
        <v>76</v>
      </c>
      <c r="T13" s="17" t="s">
        <v>82</v>
      </c>
    </row>
    <row r="14" spans="1:30" s="5" customFormat="1" ht="12.95" customHeight="1" x14ac:dyDescent="0.25">
      <c r="A14" s="17" t="s">
        <v>65</v>
      </c>
      <c r="B14" s="5">
        <v>8</v>
      </c>
      <c r="C14" s="17" t="s">
        <v>67</v>
      </c>
      <c r="F14" s="5">
        <v>55.5</v>
      </c>
      <c r="G14" s="5">
        <v>170.75</v>
      </c>
      <c r="K14" s="5">
        <v>15.5</v>
      </c>
      <c r="L14" s="5">
        <v>6.75</v>
      </c>
      <c r="N14" s="5">
        <v>188</v>
      </c>
      <c r="O14" s="5" t="s">
        <v>69</v>
      </c>
      <c r="P14" s="17">
        <f t="shared" si="0"/>
        <v>59.5</v>
      </c>
      <c r="Q14" s="17">
        <f t="shared" si="1"/>
        <v>175.75</v>
      </c>
      <c r="R14" s="17" t="s">
        <v>78</v>
      </c>
      <c r="S14" s="17" t="s">
        <v>76</v>
      </c>
      <c r="T14" s="17" t="s">
        <v>82</v>
      </c>
    </row>
    <row r="15" spans="1:30" s="5" customFormat="1" ht="12.95" customHeight="1" x14ac:dyDescent="0.25">
      <c r="A15" s="17" t="s">
        <v>65</v>
      </c>
      <c r="B15" s="5">
        <v>9</v>
      </c>
      <c r="C15" s="17" t="s">
        <v>70</v>
      </c>
      <c r="F15" s="5">
        <v>60.25</v>
      </c>
      <c r="G15" s="5">
        <v>173.875</v>
      </c>
      <c r="P15" s="17">
        <f>F15</f>
        <v>60.25</v>
      </c>
      <c r="Q15" s="17">
        <f>G15</f>
        <v>173.875</v>
      </c>
      <c r="R15" s="17" t="s">
        <v>75</v>
      </c>
      <c r="S15" s="17" t="s">
        <v>76</v>
      </c>
      <c r="T15" s="17" t="s">
        <v>82</v>
      </c>
      <c r="U15" s="5" t="s">
        <v>77</v>
      </c>
    </row>
    <row r="16" spans="1:30" s="5" customFormat="1" ht="12.95" customHeight="1" x14ac:dyDescent="0.25">
      <c r="A16" s="17" t="s">
        <v>65</v>
      </c>
      <c r="B16" s="5">
        <v>10</v>
      </c>
      <c r="C16" s="17" t="s">
        <v>67</v>
      </c>
      <c r="F16" s="5">
        <v>55.5</v>
      </c>
      <c r="G16" s="5">
        <v>170.5</v>
      </c>
      <c r="K16" s="5">
        <v>7.25</v>
      </c>
      <c r="L16" s="5">
        <f>35.25/2</f>
        <v>17.625</v>
      </c>
      <c r="N16" s="5">
        <f>(188.75+189.25)/2</f>
        <v>189</v>
      </c>
      <c r="P16" s="17">
        <f>F16+4</f>
        <v>59.5</v>
      </c>
      <c r="Q16" s="17">
        <f t="shared" si="1"/>
        <v>175.5</v>
      </c>
      <c r="R16" s="17" t="s">
        <v>78</v>
      </c>
      <c r="S16" s="17" t="s">
        <v>76</v>
      </c>
      <c r="T16" s="17" t="s">
        <v>82</v>
      </c>
    </row>
    <row r="17" spans="1:21" s="5" customFormat="1" ht="12.95" customHeight="1" x14ac:dyDescent="0.25">
      <c r="A17" s="17" t="s">
        <v>65</v>
      </c>
      <c r="B17" s="5">
        <v>11</v>
      </c>
      <c r="C17" s="17" t="s">
        <v>67</v>
      </c>
      <c r="F17" s="5">
        <v>55.25</v>
      </c>
      <c r="G17" s="5">
        <v>170.75</v>
      </c>
      <c r="K17" s="5">
        <f>35.25/2</f>
        <v>17.625</v>
      </c>
      <c r="L17" s="5">
        <f>45.5/2</f>
        <v>22.75</v>
      </c>
      <c r="N17" s="5">
        <v>189.25</v>
      </c>
      <c r="P17" s="17">
        <f>F17+4</f>
        <v>59.25</v>
      </c>
      <c r="Q17" s="17">
        <f t="shared" si="1"/>
        <v>175.75</v>
      </c>
      <c r="R17" s="17" t="s">
        <v>78</v>
      </c>
      <c r="S17" s="17" t="s">
        <v>76</v>
      </c>
      <c r="T17" s="17" t="s">
        <v>82</v>
      </c>
    </row>
    <row r="18" spans="1:21" s="5" customFormat="1" ht="12.95" customHeight="1" x14ac:dyDescent="0.25">
      <c r="A18" s="17" t="s">
        <v>65</v>
      </c>
      <c r="B18" s="5" t="s">
        <v>71</v>
      </c>
      <c r="C18" s="17" t="s">
        <v>67</v>
      </c>
      <c r="F18" s="5">
        <v>104</v>
      </c>
      <c r="G18" s="5">
        <v>170.75</v>
      </c>
      <c r="K18" s="5">
        <f>45.5/2</f>
        <v>22.75</v>
      </c>
      <c r="L18" s="5">
        <f>43.75/2</f>
        <v>21.875</v>
      </c>
      <c r="N18" s="5">
        <f>(189.25+189)/2</f>
        <v>189.125</v>
      </c>
      <c r="P18" s="17">
        <f>F18+4</f>
        <v>108</v>
      </c>
      <c r="Q18" s="17">
        <f t="shared" si="1"/>
        <v>175.75</v>
      </c>
      <c r="R18" s="17" t="s">
        <v>78</v>
      </c>
      <c r="S18" s="17" t="s">
        <v>76</v>
      </c>
      <c r="T18" s="17" t="s">
        <v>82</v>
      </c>
    </row>
    <row r="19" spans="1:21" s="5" customFormat="1" ht="12.95" customHeight="1" x14ac:dyDescent="0.25">
      <c r="A19" s="17" t="s">
        <v>65</v>
      </c>
      <c r="B19" s="5">
        <v>14</v>
      </c>
      <c r="C19" s="17" t="s">
        <v>67</v>
      </c>
      <c r="F19" s="5">
        <v>55.25</v>
      </c>
      <c r="G19" s="5">
        <v>170.75</v>
      </c>
      <c r="K19" s="5">
        <f>43.75/2</f>
        <v>21.875</v>
      </c>
      <c r="L19" s="5">
        <f>44/2</f>
        <v>22</v>
      </c>
      <c r="N19" s="5">
        <f>(189+189.25)/2</f>
        <v>189.125</v>
      </c>
      <c r="P19" s="17">
        <f>F19+4</f>
        <v>59.25</v>
      </c>
      <c r="Q19" s="17">
        <f t="shared" si="1"/>
        <v>175.75</v>
      </c>
      <c r="R19" s="17" t="s">
        <v>78</v>
      </c>
      <c r="S19" s="17" t="s">
        <v>76</v>
      </c>
      <c r="T19" s="17" t="s">
        <v>82</v>
      </c>
    </row>
    <row r="20" spans="1:21" s="5" customFormat="1" ht="12.95" customHeight="1" x14ac:dyDescent="0.25">
      <c r="A20" s="17" t="s">
        <v>65</v>
      </c>
      <c r="B20" s="5">
        <v>15</v>
      </c>
      <c r="C20" s="17" t="s">
        <v>67</v>
      </c>
      <c r="F20" s="5">
        <v>55.25</v>
      </c>
      <c r="G20" s="5">
        <v>170.75</v>
      </c>
      <c r="K20" s="5">
        <f>44/2</f>
        <v>22</v>
      </c>
      <c r="L20" s="5">
        <v>10</v>
      </c>
      <c r="N20" s="5">
        <v>189.125</v>
      </c>
      <c r="P20" s="17">
        <f>F20+4</f>
        <v>59.25</v>
      </c>
      <c r="Q20" s="17">
        <f t="shared" si="1"/>
        <v>175.75</v>
      </c>
      <c r="R20" s="17" t="s">
        <v>78</v>
      </c>
      <c r="S20" s="17" t="s">
        <v>76</v>
      </c>
      <c r="T20" s="17" t="s">
        <v>82</v>
      </c>
    </row>
    <row r="21" spans="1:21" s="5" customFormat="1" ht="12.95" customHeight="1" x14ac:dyDescent="0.25">
      <c r="A21" s="17" t="s">
        <v>65</v>
      </c>
      <c r="B21" s="5">
        <v>16</v>
      </c>
      <c r="C21" s="17" t="s">
        <v>70</v>
      </c>
      <c r="F21" s="5">
        <v>67</v>
      </c>
      <c r="G21" s="5">
        <v>173.25</v>
      </c>
      <c r="P21" s="17">
        <f>F21</f>
        <v>67</v>
      </c>
      <c r="Q21" s="17">
        <f>G21</f>
        <v>173.25</v>
      </c>
      <c r="R21" s="17" t="s">
        <v>75</v>
      </c>
      <c r="S21" s="17" t="s">
        <v>76</v>
      </c>
      <c r="T21" s="17" t="s">
        <v>82</v>
      </c>
      <c r="U21" s="5" t="s">
        <v>77</v>
      </c>
    </row>
    <row r="22" spans="1:21" s="5" customFormat="1" ht="12.95" hidden="1" customHeight="1" x14ac:dyDescent="0.25">
      <c r="A22" s="5" t="s">
        <v>65</v>
      </c>
      <c r="B22" s="5">
        <v>17</v>
      </c>
      <c r="C22" s="12" t="s">
        <v>66</v>
      </c>
      <c r="F22" s="5">
        <v>55.5</v>
      </c>
      <c r="G22" s="5">
        <v>171</v>
      </c>
      <c r="K22" s="5">
        <v>6.75</v>
      </c>
      <c r="L22" s="5">
        <v>15.25</v>
      </c>
      <c r="N22" s="5">
        <v>188.125</v>
      </c>
      <c r="O22" s="5" t="s">
        <v>69</v>
      </c>
      <c r="P22" s="5" t="s">
        <v>77</v>
      </c>
    </row>
    <row r="23" spans="1:21" s="5" customFormat="1" ht="12.95" hidden="1" customHeight="1" x14ac:dyDescent="0.25">
      <c r="A23" s="5" t="s">
        <v>65</v>
      </c>
      <c r="B23" s="5">
        <v>18</v>
      </c>
      <c r="C23" s="12" t="s">
        <v>66</v>
      </c>
      <c r="F23" s="5">
        <v>55.5</v>
      </c>
      <c r="G23" s="5">
        <v>171</v>
      </c>
      <c r="K23" s="5">
        <v>16.25</v>
      </c>
      <c r="L23" s="5">
        <v>8.75</v>
      </c>
      <c r="N23" s="5">
        <v>191.625</v>
      </c>
      <c r="P23" s="5" t="s">
        <v>77</v>
      </c>
    </row>
    <row r="24" spans="1:21" s="5" customFormat="1" ht="12.95" hidden="1" customHeight="1" x14ac:dyDescent="0.25">
      <c r="A24" s="5" t="s">
        <v>65</v>
      </c>
      <c r="B24" s="5">
        <v>19</v>
      </c>
      <c r="C24" s="12" t="s">
        <v>66</v>
      </c>
      <c r="F24" s="5">
        <v>55.5</v>
      </c>
      <c r="G24" s="5">
        <v>171</v>
      </c>
      <c r="K24" s="5">
        <v>17.75</v>
      </c>
      <c r="L24" s="5">
        <v>20.75</v>
      </c>
      <c r="N24" s="5">
        <f>(191.75+192)/2</f>
        <v>191.875</v>
      </c>
      <c r="P24" s="5" t="s">
        <v>77</v>
      </c>
    </row>
    <row r="25" spans="1:21" s="5" customFormat="1" ht="12.95" hidden="1" customHeight="1" x14ac:dyDescent="0.25">
      <c r="A25" s="5" t="s">
        <v>65</v>
      </c>
      <c r="B25" s="5">
        <v>20</v>
      </c>
      <c r="C25" s="12" t="s">
        <v>66</v>
      </c>
      <c r="F25" s="5">
        <v>55.75</v>
      </c>
      <c r="G25" s="5">
        <v>171</v>
      </c>
      <c r="K25" s="5">
        <v>17</v>
      </c>
      <c r="L25" s="5">
        <v>20</v>
      </c>
      <c r="N25" s="5">
        <v>192.5</v>
      </c>
      <c r="P25" s="5" t="s">
        <v>77</v>
      </c>
    </row>
    <row r="26" spans="1:21" s="5" customFormat="1" ht="12.95" hidden="1" customHeight="1" x14ac:dyDescent="0.25">
      <c r="A26" s="5" t="s">
        <v>65</v>
      </c>
      <c r="B26" s="5">
        <v>21</v>
      </c>
      <c r="C26" s="12" t="s">
        <v>66</v>
      </c>
      <c r="F26" s="5">
        <v>55.5</v>
      </c>
      <c r="G26" s="5">
        <v>171</v>
      </c>
      <c r="K26" s="5">
        <v>18.25</v>
      </c>
      <c r="L26" s="5">
        <v>19.25</v>
      </c>
      <c r="N26" s="5">
        <v>192.125</v>
      </c>
      <c r="P26" s="5" t="s">
        <v>77</v>
      </c>
    </row>
    <row r="27" spans="1:21" s="5" customFormat="1" ht="12.95" hidden="1" customHeight="1" x14ac:dyDescent="0.25">
      <c r="A27" s="5" t="s">
        <v>65</v>
      </c>
      <c r="B27" s="5">
        <v>22</v>
      </c>
      <c r="C27" s="12" t="s">
        <v>66</v>
      </c>
      <c r="F27" s="5">
        <v>55.75</v>
      </c>
      <c r="G27" s="5">
        <v>171</v>
      </c>
      <c r="K27" s="5">
        <v>21.25</v>
      </c>
      <c r="L27" s="5">
        <v>17.75</v>
      </c>
      <c r="N27" s="5">
        <v>192.5</v>
      </c>
      <c r="P27" s="5" t="s">
        <v>77</v>
      </c>
    </row>
    <row r="28" spans="1:21" s="5" customFormat="1" ht="12.95" hidden="1" customHeight="1" x14ac:dyDescent="0.25">
      <c r="A28" s="5" t="s">
        <v>65</v>
      </c>
      <c r="B28" s="5">
        <v>23</v>
      </c>
      <c r="C28" s="12" t="s">
        <v>66</v>
      </c>
      <c r="F28" s="5">
        <v>55.25</v>
      </c>
      <c r="G28" s="5">
        <v>170.5</v>
      </c>
      <c r="K28" s="5">
        <v>18</v>
      </c>
      <c r="L28" s="5">
        <v>17.75</v>
      </c>
      <c r="N28" s="5">
        <v>192.375</v>
      </c>
      <c r="P28" s="5" t="s">
        <v>77</v>
      </c>
    </row>
    <row r="29" spans="1:21" s="5" customFormat="1" ht="12.95" hidden="1" customHeight="1" x14ac:dyDescent="0.25">
      <c r="A29" s="5" t="s">
        <v>65</v>
      </c>
      <c r="B29" s="5">
        <v>24</v>
      </c>
      <c r="C29" s="12" t="s">
        <v>66</v>
      </c>
      <c r="F29" s="5">
        <v>55.5</v>
      </c>
      <c r="G29" s="5">
        <v>171</v>
      </c>
      <c r="K29" s="5">
        <v>19</v>
      </c>
      <c r="L29" s="5">
        <v>19.25</v>
      </c>
      <c r="N29" s="5">
        <f>(193.25+193)/2</f>
        <v>193.125</v>
      </c>
      <c r="P29" s="5" t="s">
        <v>77</v>
      </c>
    </row>
    <row r="30" spans="1:21" s="5" customFormat="1" ht="12.95" customHeight="1" x14ac:dyDescent="0.25"/>
    <row r="31" spans="1:21" s="5" customFormat="1" ht="12.95" customHeight="1" x14ac:dyDescent="0.25"/>
    <row r="32" spans="1:21" s="5" customFormat="1" ht="12.95" customHeight="1" x14ac:dyDescent="0.25"/>
    <row r="33" s="5" customFormat="1" ht="12.95" customHeight="1" x14ac:dyDescent="0.25"/>
    <row r="34" s="5" customFormat="1" ht="12.95" customHeight="1" x14ac:dyDescent="0.25"/>
    <row r="35" s="5" customFormat="1" ht="12.95" customHeight="1" x14ac:dyDescent="0.25"/>
    <row r="36" s="5" customFormat="1" ht="12.95" customHeight="1" x14ac:dyDescent="0.25"/>
    <row r="37" s="5" customFormat="1" ht="12.95" customHeight="1" x14ac:dyDescent="0.25"/>
    <row r="38" s="5" customFormat="1" ht="12.95" customHeight="1" x14ac:dyDescent="0.25"/>
    <row r="39" s="5" customFormat="1" ht="12.95" customHeight="1" x14ac:dyDescent="0.25"/>
    <row r="40" s="5" customFormat="1" ht="12.95" customHeight="1" x14ac:dyDescent="0.25"/>
    <row r="41" s="5" customFormat="1" ht="12.95" customHeight="1" x14ac:dyDescent="0.25"/>
    <row r="42" s="5" customFormat="1" ht="12.95" customHeight="1" x14ac:dyDescent="0.25"/>
    <row r="43" s="5" customFormat="1" ht="12.95" customHeight="1" x14ac:dyDescent="0.25"/>
    <row r="44" s="5" customFormat="1" ht="12.95" customHeight="1" x14ac:dyDescent="0.25"/>
    <row r="45" s="5" customFormat="1" ht="12.95" customHeight="1" x14ac:dyDescent="0.25"/>
    <row r="46" s="5" customFormat="1" ht="12.95" customHeight="1" x14ac:dyDescent="0.25"/>
    <row r="47" s="5" customFormat="1" ht="12.95" customHeight="1" x14ac:dyDescent="0.25"/>
    <row r="48" s="5" customFormat="1" ht="12.95" customHeight="1" x14ac:dyDescent="0.25"/>
    <row r="49" s="5" customFormat="1" ht="12.95" customHeight="1" x14ac:dyDescent="0.25"/>
    <row r="50" s="5" customFormat="1" ht="12.95" customHeight="1" x14ac:dyDescent="0.25"/>
    <row r="51" s="5" customFormat="1" ht="12.95" customHeight="1" x14ac:dyDescent="0.25"/>
    <row r="52" s="5" customFormat="1" ht="12.95" customHeight="1" x14ac:dyDescent="0.25"/>
    <row r="53" s="5" customFormat="1" ht="12.95" customHeight="1" x14ac:dyDescent="0.25"/>
    <row r="54" s="5" customFormat="1" ht="12.95" customHeight="1" x14ac:dyDescent="0.25"/>
    <row r="55" s="5" customFormat="1" ht="12.95" customHeight="1" x14ac:dyDescent="0.25"/>
    <row r="56" s="5" customFormat="1" ht="12.95" customHeight="1" x14ac:dyDescent="0.25"/>
    <row r="57" s="5" customFormat="1" ht="12.95" customHeight="1" x14ac:dyDescent="0.25"/>
    <row r="58" s="5" customFormat="1" ht="12.95" customHeight="1" x14ac:dyDescent="0.25"/>
    <row r="59" s="5" customFormat="1" ht="12.95" customHeight="1" x14ac:dyDescent="0.25"/>
    <row r="60" s="5" customFormat="1" ht="12.95" customHeight="1" x14ac:dyDescent="0.25"/>
    <row r="61" s="5" customFormat="1" ht="12.95" customHeight="1" x14ac:dyDescent="0.25"/>
    <row r="62" s="5" customFormat="1" ht="12.95" customHeight="1" x14ac:dyDescent="0.25"/>
    <row r="63" s="5" customFormat="1" ht="12.95" customHeight="1" x14ac:dyDescent="0.25"/>
    <row r="64" s="5" customFormat="1" ht="12.95" customHeight="1" x14ac:dyDescent="0.25"/>
    <row r="65" s="5" customFormat="1" ht="12.95" customHeight="1" x14ac:dyDescent="0.25"/>
    <row r="66" s="5" customFormat="1" ht="12.95" customHeight="1" x14ac:dyDescent="0.25"/>
    <row r="67" s="5" customFormat="1" ht="12.95" customHeight="1" x14ac:dyDescent="0.25"/>
    <row r="68" s="5" customFormat="1" ht="12.95" customHeight="1" x14ac:dyDescent="0.25"/>
    <row r="69" s="5" customFormat="1" ht="12.95" customHeight="1" x14ac:dyDescent="0.25"/>
    <row r="70" s="5" customFormat="1" ht="12.95" customHeight="1" x14ac:dyDescent="0.25"/>
    <row r="71" s="5" customFormat="1" ht="12.95" customHeight="1" x14ac:dyDescent="0.25"/>
    <row r="72" s="5" customFormat="1" ht="12.95" customHeight="1" x14ac:dyDescent="0.25"/>
    <row r="73" s="5" customFormat="1" ht="12.95" customHeight="1" x14ac:dyDescent="0.25"/>
    <row r="74" s="5" customFormat="1" ht="12.95" customHeight="1" x14ac:dyDescent="0.25"/>
    <row r="75" s="5" customFormat="1" ht="12.95" customHeight="1" x14ac:dyDescent="0.25"/>
    <row r="76" s="5" customFormat="1" ht="12.95" customHeight="1" x14ac:dyDescent="0.25"/>
    <row r="77" s="5" customFormat="1" ht="12.95" customHeight="1" x14ac:dyDescent="0.25"/>
    <row r="78" s="5" customFormat="1" ht="12.95" customHeight="1" x14ac:dyDescent="0.25"/>
    <row r="79" s="5" customFormat="1" ht="12.95" customHeight="1" x14ac:dyDescent="0.25"/>
    <row r="80" s="5" customFormat="1" ht="12.95" customHeight="1" x14ac:dyDescent="0.25"/>
    <row r="81" s="5" customFormat="1" ht="12.95" customHeight="1" x14ac:dyDescent="0.25"/>
    <row r="82" s="5" customFormat="1" ht="12.95" customHeight="1" x14ac:dyDescent="0.25"/>
    <row r="83" s="5" customFormat="1" ht="12.95" customHeight="1" x14ac:dyDescent="0.25"/>
    <row r="84" s="5" customFormat="1" ht="12.95" customHeight="1" x14ac:dyDescent="0.25"/>
    <row r="85" s="5" customFormat="1" ht="12.95" customHeight="1" x14ac:dyDescent="0.25"/>
    <row r="86" s="5" customFormat="1" ht="12.95" customHeight="1" x14ac:dyDescent="0.25"/>
    <row r="87" s="5" customFormat="1" ht="12.95" customHeight="1" x14ac:dyDescent="0.25"/>
    <row r="88" s="5" customFormat="1" ht="12.95" customHeight="1" x14ac:dyDescent="0.25"/>
    <row r="89" s="5" customFormat="1" ht="12.95" customHeight="1" x14ac:dyDescent="0.25"/>
    <row r="90" s="5" customFormat="1" ht="12.95" customHeight="1" x14ac:dyDescent="0.25"/>
    <row r="91" s="5" customFormat="1" ht="12.95" customHeight="1" x14ac:dyDescent="0.25"/>
    <row r="92" s="5" customFormat="1" ht="12.95" customHeight="1" x14ac:dyDescent="0.25"/>
    <row r="93" s="5" customFormat="1" ht="12.95" customHeight="1" x14ac:dyDescent="0.25"/>
    <row r="94" s="5" customFormat="1" ht="12.95" customHeight="1" x14ac:dyDescent="0.25"/>
    <row r="95" s="5" customFormat="1" ht="12.95" customHeight="1" x14ac:dyDescent="0.25"/>
    <row r="96" s="5" customFormat="1" ht="12.95" customHeight="1" x14ac:dyDescent="0.25"/>
    <row r="97" s="5" customFormat="1" ht="12.95" customHeight="1" x14ac:dyDescent="0.25"/>
    <row r="98" s="5" customFormat="1" ht="12.95" customHeight="1" x14ac:dyDescent="0.25"/>
    <row r="99" s="5" customFormat="1" ht="12.95" customHeight="1" x14ac:dyDescent="0.25"/>
    <row r="100" s="5" customFormat="1" ht="12.95" customHeight="1" x14ac:dyDescent="0.25"/>
    <row r="101" s="5" customFormat="1" ht="12.95" customHeight="1" x14ac:dyDescent="0.25"/>
    <row r="102" s="5" customFormat="1" ht="12.95" customHeight="1" x14ac:dyDescent="0.25"/>
    <row r="103" s="5" customFormat="1" ht="12.95" customHeight="1" x14ac:dyDescent="0.25"/>
    <row r="104" s="5" customFormat="1" ht="12.95" customHeight="1" x14ac:dyDescent="0.25"/>
    <row r="105" s="5" customFormat="1" ht="12.95" customHeight="1" x14ac:dyDescent="0.25"/>
    <row r="106" s="5" customFormat="1" ht="12.95" customHeight="1" x14ac:dyDescent="0.25"/>
    <row r="107" s="5" customFormat="1" ht="12.95" customHeight="1" x14ac:dyDescent="0.25"/>
    <row r="108" s="5" customFormat="1" ht="12.95" customHeight="1" x14ac:dyDescent="0.25"/>
    <row r="109" s="5" customFormat="1" ht="12.95" customHeight="1" x14ac:dyDescent="0.25"/>
    <row r="110" s="5" customFormat="1" ht="12.95" customHeight="1" x14ac:dyDescent="0.25"/>
    <row r="111" s="5" customFormat="1" ht="12.95" customHeight="1" x14ac:dyDescent="0.25"/>
    <row r="112" s="5" customFormat="1" ht="12.95" customHeight="1" x14ac:dyDescent="0.25"/>
    <row r="113" s="5" customFormat="1" ht="12.95" customHeight="1" x14ac:dyDescent="0.25"/>
    <row r="114" s="5" customFormat="1" ht="12.95" customHeight="1" x14ac:dyDescent="0.25"/>
    <row r="115" s="5" customFormat="1" ht="12.95" customHeight="1" x14ac:dyDescent="0.25"/>
    <row r="116" s="5" customFormat="1" ht="12.95" customHeight="1" x14ac:dyDescent="0.25"/>
    <row r="117" s="5" customFormat="1" ht="12.95" customHeight="1" x14ac:dyDescent="0.25"/>
    <row r="118" s="5" customFormat="1" ht="12.95" customHeight="1" x14ac:dyDescent="0.25"/>
    <row r="119" s="5" customFormat="1" ht="12.95" customHeight="1" x14ac:dyDescent="0.25"/>
    <row r="120" s="5" customFormat="1" ht="12.95" customHeight="1" x14ac:dyDescent="0.25"/>
    <row r="121" s="5" customFormat="1" ht="12.95" customHeight="1" x14ac:dyDescent="0.25"/>
    <row r="122" s="5" customFormat="1" ht="12.95" customHeight="1" x14ac:dyDescent="0.25"/>
    <row r="123" s="5" customFormat="1" ht="12.95" customHeight="1" x14ac:dyDescent="0.25"/>
    <row r="124" s="5" customFormat="1" ht="12.95" customHeight="1" x14ac:dyDescent="0.25"/>
    <row r="125" s="5" customFormat="1" ht="12.95" customHeight="1" x14ac:dyDescent="0.25"/>
    <row r="126" s="5" customFormat="1" ht="12.95" customHeight="1" x14ac:dyDescent="0.25"/>
    <row r="127" s="5" customFormat="1" ht="12.95" customHeight="1" x14ac:dyDescent="0.25"/>
    <row r="128" s="5" customFormat="1" ht="12.95" customHeight="1" x14ac:dyDescent="0.25"/>
    <row r="129" s="5" customFormat="1" ht="12.95" customHeight="1" x14ac:dyDescent="0.25"/>
    <row r="130" s="5" customFormat="1" ht="12.95" customHeight="1" x14ac:dyDescent="0.25"/>
    <row r="131" s="5" customFormat="1" ht="12.95" customHeight="1" x14ac:dyDescent="0.25"/>
    <row r="132" s="5" customFormat="1" ht="12.95" customHeight="1" x14ac:dyDescent="0.25"/>
    <row r="133" s="5" customFormat="1" ht="12.95" customHeight="1" x14ac:dyDescent="0.25"/>
    <row r="134" s="5" customFormat="1" ht="12.95" customHeight="1" x14ac:dyDescent="0.25"/>
    <row r="135" s="5" customFormat="1" ht="12.95" customHeight="1" x14ac:dyDescent="0.25"/>
    <row r="136" s="5" customFormat="1" ht="12.95" customHeight="1" x14ac:dyDescent="0.25"/>
    <row r="137" s="5" customFormat="1" ht="12.95" customHeight="1" x14ac:dyDescent="0.25"/>
    <row r="138" s="5" customFormat="1" ht="12.95" customHeight="1" x14ac:dyDescent="0.25"/>
    <row r="139" s="5" customFormat="1" ht="12.95" customHeight="1" x14ac:dyDescent="0.25"/>
    <row r="140" s="5" customFormat="1" ht="12.95" customHeight="1" x14ac:dyDescent="0.25"/>
    <row r="141" s="5" customFormat="1" ht="12.95" customHeight="1" x14ac:dyDescent="0.25"/>
    <row r="142" s="5" customFormat="1" ht="12.95" customHeight="1" x14ac:dyDescent="0.25"/>
    <row r="143" s="5" customFormat="1" ht="12.95" customHeight="1" x14ac:dyDescent="0.25"/>
    <row r="144" s="5" customFormat="1" ht="12.95" customHeight="1" x14ac:dyDescent="0.25"/>
    <row r="145" s="5" customFormat="1" ht="12.95" customHeight="1" x14ac:dyDescent="0.25"/>
    <row r="146" s="5" customFormat="1" ht="12.95" customHeight="1" x14ac:dyDescent="0.25"/>
    <row r="147" s="5" customFormat="1" ht="12.95" customHeight="1" x14ac:dyDescent="0.25"/>
    <row r="148" s="5" customFormat="1" ht="12.95" customHeight="1" x14ac:dyDescent="0.25"/>
    <row r="149" s="5" customFormat="1" ht="12.95" customHeight="1" x14ac:dyDescent="0.25"/>
    <row r="150" s="5" customFormat="1" ht="12.95" customHeight="1" x14ac:dyDescent="0.25"/>
    <row r="151" s="5" customFormat="1" ht="12.95" customHeight="1" x14ac:dyDescent="0.25"/>
    <row r="152" s="5" customFormat="1" ht="12.95" customHeight="1" x14ac:dyDescent="0.25"/>
    <row r="153" s="5" customFormat="1" ht="12.95" customHeight="1" x14ac:dyDescent="0.25"/>
    <row r="154" s="5" customFormat="1" ht="12.95" customHeight="1" x14ac:dyDescent="0.25"/>
    <row r="155" s="5" customFormat="1" ht="12.95" customHeight="1" x14ac:dyDescent="0.25"/>
    <row r="156" s="5" customFormat="1" ht="12.95" customHeight="1" x14ac:dyDescent="0.25"/>
    <row r="157" s="5" customFormat="1" ht="12.95" customHeight="1" x14ac:dyDescent="0.25"/>
    <row r="158" s="5" customFormat="1" ht="12.95" customHeight="1" x14ac:dyDescent="0.25"/>
    <row r="159" s="5" customFormat="1" ht="12.95" customHeight="1" x14ac:dyDescent="0.25"/>
    <row r="160" s="5" customFormat="1" ht="12.95" customHeight="1" x14ac:dyDescent="0.25"/>
    <row r="161" s="5" customFormat="1" ht="12.95" customHeight="1" x14ac:dyDescent="0.25"/>
    <row r="162" s="5" customFormat="1" ht="12.95" customHeight="1" x14ac:dyDescent="0.25"/>
    <row r="163" s="5" customFormat="1" ht="12.95" customHeight="1" x14ac:dyDescent="0.25"/>
    <row r="164" s="5" customFormat="1" ht="12.95" customHeight="1" x14ac:dyDescent="0.25"/>
    <row r="165" s="5" customFormat="1" ht="12.95" customHeight="1" x14ac:dyDescent="0.25"/>
    <row r="166" s="5" customFormat="1" ht="12.95" customHeight="1" x14ac:dyDescent="0.25"/>
    <row r="167" s="5" customFormat="1" ht="12.95" customHeight="1" x14ac:dyDescent="0.25"/>
    <row r="168" s="5" customFormat="1" ht="12.95" customHeight="1" x14ac:dyDescent="0.25"/>
    <row r="169" s="5" customFormat="1" ht="12.95" customHeight="1" x14ac:dyDescent="0.25"/>
    <row r="170" s="5" customFormat="1" ht="12.95" customHeight="1" x14ac:dyDescent="0.25"/>
    <row r="171" s="5" customFormat="1" ht="12.95" customHeight="1" x14ac:dyDescent="0.25"/>
    <row r="172" s="5" customFormat="1" ht="12.95" customHeight="1" x14ac:dyDescent="0.25"/>
    <row r="173" s="5" customFormat="1" ht="12.95" customHeight="1" x14ac:dyDescent="0.25"/>
    <row r="174" s="5" customFormat="1" ht="12.95" customHeight="1" x14ac:dyDescent="0.25"/>
    <row r="175" s="5" customFormat="1" ht="12.95" customHeight="1" x14ac:dyDescent="0.25"/>
    <row r="176" s="5" customFormat="1" ht="12.95" customHeight="1" x14ac:dyDescent="0.25"/>
    <row r="177" s="5" customFormat="1" ht="12.95" customHeight="1" x14ac:dyDescent="0.25"/>
    <row r="178" s="5" customFormat="1" ht="12.95" customHeight="1" x14ac:dyDescent="0.25"/>
    <row r="179" s="5" customFormat="1" ht="12.95" customHeight="1" x14ac:dyDescent="0.25"/>
    <row r="180" s="5" customFormat="1" ht="12.95" customHeight="1" x14ac:dyDescent="0.25"/>
    <row r="181" s="5" customFormat="1" ht="12.95" customHeight="1" x14ac:dyDescent="0.25"/>
    <row r="182" s="5" customFormat="1" ht="12.95" customHeight="1" x14ac:dyDescent="0.25"/>
    <row r="183" s="5" customFormat="1" ht="12.95" customHeight="1" x14ac:dyDescent="0.25"/>
    <row r="184" s="5" customFormat="1" ht="12.95" customHeight="1" x14ac:dyDescent="0.25"/>
    <row r="185" s="5" customFormat="1" ht="12.95" customHeight="1" x14ac:dyDescent="0.25"/>
    <row r="186" s="5" customFormat="1" ht="12.95" customHeight="1" x14ac:dyDescent="0.25"/>
  </sheetData>
  <sheetProtection sort="0" autoFilter="0"/>
  <protectedRanges>
    <protectedRange sqref="A7:AG2223" name="Range2"/>
    <protectedRange algorithmName="SHA-512" hashValue="vFqoEdJofSdnwO/nqWuYGPY0Kll2wYZWN2v+PlkOkU3axf+SjNpa+vaDhOR5xbcMr196G27BPZqB8kQO/iUIRw==" saltValue="Wb0cj8oBaEuleO6Uu8lodg==" spinCount="100000" sqref="A6" name="Range1_2"/>
  </protectedRanges>
  <autoFilter ref="A6:AD29" xr:uid="{4CEAA92A-5107-4097-8ABF-A2DAD7BE3DEF}">
    <filterColumn colId="2">
      <filters>
        <filter val="Drapery and Shade"/>
        <filter val="Shade"/>
      </filters>
    </filterColumn>
  </autoFilter>
  <mergeCells count="4">
    <mergeCell ref="D1:F1"/>
    <mergeCell ref="I1:J1"/>
    <mergeCell ref="D3:E3"/>
    <mergeCell ref="I3:J3"/>
  </mergeCells>
  <pageMargins left="0.7" right="0.7" top="0.75" bottom="0.75" header="0.3" footer="0.3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A04A2-5DB1-4EF6-86B5-D093752A3762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457EE61F-C30F-4972-8A0B-40E170D97F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B876F8-727E-4B78-98FD-67843AE64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 Order Shades (2)</vt:lpstr>
      <vt:lpstr>To Order Drapery</vt:lpstr>
      <vt:lpstr>To Order Shades</vt:lpstr>
      <vt:lpstr>24-827</vt:lpstr>
      <vt:lpstr>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Duane</dc:creator>
  <cp:lastModifiedBy>Kelly Caldwell</cp:lastModifiedBy>
  <cp:lastPrinted>2025-01-06T16:56:46Z</cp:lastPrinted>
  <dcterms:created xsi:type="dcterms:W3CDTF">2024-06-20T15:38:56Z</dcterms:created>
  <dcterms:modified xsi:type="dcterms:W3CDTF">2025-09-11T14:02:31Z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