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37 EPB Brainerd - Window Treatments/01. Quotes/Proposals/"/>
    </mc:Choice>
  </mc:AlternateContent>
  <xr:revisionPtr revIDLastSave="1" documentId="13_ncr:1_{23285C1B-4E47-4959-97F4-C3FEFDE269A9}" xr6:coauthVersionLast="47" xr6:coauthVersionMax="47" xr10:uidLastSave="{D35EF9C9-9954-4952-8208-297BE6B15B44}"/>
  <bookViews>
    <workbookView xWindow="-120" yWindow="-120" windowWidth="29040" windowHeight="15720" activeTab="1" xr2:uid="{00000000-000D-0000-FFFF-FFFF00000000}"/>
  </bookViews>
  <sheets>
    <sheet name="Bid Form" sheetId="13" r:id="rId1"/>
    <sheet name="SOV VE Option RWP" sheetId="29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3" l="1"/>
  <c r="H14" i="13"/>
  <c r="L15" i="29"/>
  <c r="I9" i="13"/>
  <c r="P18" i="29"/>
  <c r="M18" i="29"/>
  <c r="H18" i="29"/>
  <c r="J18" i="29" s="1"/>
  <c r="L17" i="29"/>
  <c r="P17" i="29" s="1"/>
  <c r="H17" i="29"/>
  <c r="J17" i="29" s="1"/>
  <c r="L16" i="29"/>
  <c r="M16" i="29" s="1"/>
  <c r="H16" i="29"/>
  <c r="J16" i="29" s="1"/>
  <c r="P15" i="29"/>
  <c r="H15" i="29"/>
  <c r="J15" i="29" s="1"/>
  <c r="M14" i="29"/>
  <c r="A14" i="29"/>
  <c r="P14" i="29" s="1"/>
  <c r="R13" i="29"/>
  <c r="P13" i="29"/>
  <c r="R12" i="29"/>
  <c r="P12" i="29"/>
  <c r="M12" i="29"/>
  <c r="G12" i="29" s="1"/>
  <c r="H12" i="29" s="1"/>
  <c r="A1" i="29"/>
  <c r="P16" i="29" l="1"/>
  <c r="R11" i="29" s="1"/>
  <c r="H14" i="29"/>
  <c r="J14" i="29" s="1"/>
  <c r="I12" i="29"/>
  <c r="J12" i="29" s="1"/>
  <c r="M17" i="29"/>
  <c r="M15" i="29"/>
  <c r="Q7" i="29" l="1"/>
  <c r="S11" i="29" s="1"/>
  <c r="H19" i="29"/>
  <c r="J19" i="29"/>
  <c r="J24" i="13" s="1"/>
  <c r="T11" i="29" l="1"/>
  <c r="I11" i="13" l="1"/>
</calcChain>
</file>

<file path=xl/sharedStrings.xml><?xml version="1.0" encoding="utf-8"?>
<sst xmlns="http://schemas.openxmlformats.org/spreadsheetml/2006/main" count="229" uniqueCount="193">
  <si>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</si>
  <si>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</si>
  <si>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</si>
  <si>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</si>
  <si>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</si>
  <si>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</si>
  <si>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</si>
  <si>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</si>
  <si>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</si>
  <si>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</si>
  <si>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</si>
  <si>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</si>
  <si>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</si>
  <si>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</si>
  <si>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</si>
  <si>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</si>
  <si>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</si>
  <si>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</si>
  <si>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</si>
  <si>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</si>
  <si>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</si>
  <si>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</si>
  <si>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</si>
  <si>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</si>
  <si>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</si>
  <si>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</si>
  <si>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</si>
  <si>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</si>
  <si>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</si>
  <si>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</si>
  <si>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</si>
  <si>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</si>
  <si>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</si>
  <si>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</si>
  <si>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</si>
  <si>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</si>
  <si>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</si>
  <si>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</si>
  <si>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</si>
  <si>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</si>
  <si>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</si>
  <si>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</si>
  <si>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</si>
  <si>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</si>
  <si>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</si>
  <si>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</si>
  <si>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</si>
  <si>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</si>
  <si>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</si>
  <si>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</si>
  <si>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</si>
  <si>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</si>
  <si>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</si>
  <si>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</si>
  <si>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</si>
  <si>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</si>
  <si>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</si>
  <si>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</si>
  <si>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</si>
  <si>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</si>
  <si>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</si>
  <si>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</si>
  <si>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</si>
  <si>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</si>
  <si>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</si>
  <si>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</si>
  <si>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</si>
  <si>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</si>
  <si>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</si>
  <si>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</si>
  <si>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</si>
  <si>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</si>
  <si>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</si>
  <si>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</si>
  <si>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</si>
  <si>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</si>
  <si>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</si>
  <si>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</si>
  <si>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</si>
  <si>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</si>
  <si>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</si>
  <si>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</si>
  <si>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</si>
  <si>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</si>
  <si>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</si>
  <si>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</si>
  <si>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</si>
  <si>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</si>
  <si>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</si>
  <si>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</si>
  <si>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</si>
  <si>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</si>
  <si>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</si>
  <si>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</si>
  <si>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</si>
  <si>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</si>
  <si>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</si>
  <si>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</si>
  <si>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</si>
  <si>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</si>
  <si>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</si>
  <si>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</si>
  <si>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</si>
  <si>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</si>
  <si>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</si>
  <si>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</si>
  <si>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</si>
  <si>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</si>
  <si>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</si>
  <si>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</si>
  <si>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</si>
  <si>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</si>
  <si>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</si>
  <si>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</si>
  <si>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</si>
  <si>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</si>
  <si>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</si>
  <si>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</si>
  <si>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</si>
  <si>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</si>
  <si>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</si>
  <si>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</si>
  <si>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</si>
  <si>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</si>
  <si>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</si>
  <si>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</si>
  <si>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</si>
  <si>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</si>
  <si>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</si>
  <si>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</si>
  <si>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</si>
  <si>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</si>
  <si>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</si>
  <si>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</si>
  <si>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</si>
  <si>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</si>
  <si>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</si>
  <si>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</si>
  <si>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</si>
  <si>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</si>
  <si>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</si>
  <si>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</si>
  <si>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</si>
  <si>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</si>
  <si>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</si>
  <si>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</si>
  <si>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</si>
  <si>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</si>
  <si>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</si>
  <si>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</si>
  <si>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</si>
  <si>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</si>
  <si>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</si>
  <si>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</si>
  <si>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</si>
  <si>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</si>
  <si>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</si>
  <si>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</si>
  <si>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</si>
  <si>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</si>
  <si>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</si>
  <si>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</si>
  <si>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</si>
  <si>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</si>
  <si>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</si>
  <si>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</si>
  <si>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</si>
  <si>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</si>
  <si>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</si>
  <si>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</si>
  <si>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</si>
  <si>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</si>
  <si>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</si>
  <si>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</si>
  <si>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</si>
  <si>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</si>
  <si>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</si>
  <si>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</si>
  <si>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Standand Clutch Controls with Stainless Steal Chain Loop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</si>
  <si>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</si>
  <si>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</si>
  <si>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 xml:space="preserve">Single Manual Shade Installation </t>
  </si>
  <si>
    <t>RWP Manual Roller Shade Manual Bead Chain Clutch Control with Fascia</t>
  </si>
  <si>
    <t>RWP Manual Roller Shade w/Fascia</t>
  </si>
  <si>
    <t>Fascia Color: TBD</t>
  </si>
  <si>
    <t xml:space="preserve">Estimate For:  Manual Screen Roller Shades </t>
  </si>
  <si>
    <t>Chattanooga TN</t>
  </si>
  <si>
    <t>Budget Fabirc: Halden 3% Openness - Color: TBD</t>
  </si>
  <si>
    <t>Fabric:3% Openness - Color: TBD</t>
  </si>
  <si>
    <t>Freight &amp; Installation included in Total (Sales tax not included)</t>
  </si>
  <si>
    <t>Work Area 103 &amp; Break 107</t>
  </si>
  <si>
    <t>EPB Brainerd</t>
  </si>
  <si>
    <t xml:space="preserve">25-437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</si>
</sst>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165" fontId="5" fillId="0" borderId="15" xfId="3" applyNumberFormat="1" applyFont="1" applyFill="1" applyBorder="1"/>
    <xf numFmtId="44" fontId="7" fillId="0" borderId="14" xfId="0" applyNumberFormat="1" applyFont="1" applyBorder="1" applyAlignment="1">
      <alignment horizontal="center"/>
    </xf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1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C7878F-E9B9-4B2E-8935-0A1C1079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2FF4DC-C0B6-4992-AEF4-C945E92E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116064C-7F7D-4AA9-B19C-91C83540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6AF4D9-CBC1-46FD-A1D5-3E2D3E90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7"/>
  <sheetViews>
    <sheetView zoomScale="110" zoomScaleNormal="110" workbookViewId="0">
      <selection activeCell="C28" sqref="C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4" t="str">
        <f>'SOV VE Option RWP'!F1</f>
        <v xml:space="preserve">25-437 </v>
      </c>
      <c r="J9" s="84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5">
        <f ca="1">TODAY()</f>
        <v>45868</v>
      </c>
    </row>
    <row r="12" spans="2:15">
      <c r="B12" s="1"/>
      <c r="H12" s="7"/>
    </row>
    <row r="13" spans="2:15">
      <c r="B13" s="1" t="s">
        <v>2</v>
      </c>
      <c r="D13" s="84" t="s">
        <v>47</v>
      </c>
      <c r="H13" s="7" t="s">
        <v>1</v>
      </c>
    </row>
    <row r="14" spans="2:15">
      <c r="B14" s="1"/>
      <c r="D14" s="2" t="s">
        <v>18</v>
      </c>
      <c r="H14" s="2" t="str">
        <f>'SOV VE Option RWP'!F3</f>
        <v>EPB Brainerd</v>
      </c>
    </row>
    <row r="15" spans="2:15">
      <c r="B15" s="1"/>
      <c r="D15" s="2" t="s">
        <v>19</v>
      </c>
      <c r="H15" s="4" t="str">
        <f>'SOV VE Option RWP'!F4</f>
        <v>Chattanooga TN</v>
      </c>
    </row>
    <row r="16" spans="2:15">
      <c r="B16" s="1"/>
    </row>
    <row r="17" spans="1:21">
      <c r="B17" s="7" t="s">
        <v>3</v>
      </c>
      <c r="D17" s="84" t="s">
        <v>169</v>
      </c>
      <c r="H17" s="1" t="s">
        <v>15</v>
      </c>
    </row>
    <row r="18" spans="1:21">
      <c r="D18" s="84" t="s">
        <v>170</v>
      </c>
      <c r="H18" s="2" t="s">
        <v>34</v>
      </c>
    </row>
    <row r="19" spans="1:21">
      <c r="D19" s="2" t="s">
        <v>14</v>
      </c>
    </row>
    <row r="20" spans="1:21" ht="15.75" thickBot="1">
      <c r="B20" s="14"/>
      <c r="C20" s="14"/>
      <c r="D20" s="123" t="s">
        <v>175</v>
      </c>
      <c r="E20" s="14"/>
      <c r="F20" s="14"/>
      <c r="G20" s="14"/>
      <c r="H20" s="14"/>
      <c r="I20" s="123"/>
      <c r="J20" s="14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B22" s="7" t="s">
        <v>185</v>
      </c>
      <c r="C22" s="8"/>
      <c r="D22" s="7"/>
      <c r="E22" s="8"/>
      <c r="F22" s="8"/>
      <c r="G22" s="8"/>
      <c r="H22" s="6"/>
      <c r="I22" s="5"/>
    </row>
    <row r="23" spans="1:21">
      <c r="B23" s="9" t="s">
        <v>4</v>
      </c>
      <c r="C23" s="8"/>
      <c r="E23" s="8"/>
      <c r="F23" s="8"/>
      <c r="H23" s="6"/>
      <c r="I23" s="5"/>
      <c r="J23" s="121" t="s">
        <v>6</v>
      </c>
    </row>
    <row r="24" spans="1:21">
      <c r="B24" s="8">
        <v>6</v>
      </c>
      <c r="C24" s="8" t="s">
        <v>5</v>
      </c>
      <c r="D24" s="86" t="s">
        <v>183</v>
      </c>
      <c r="E24" s="8"/>
      <c r="F24" s="8"/>
      <c r="G24" s="8"/>
      <c r="I24" s="18"/>
      <c r="J24" s="128">
        <f>'SOV VE Option RWP'!J19</f>
        <v>3580</v>
      </c>
    </row>
    <row r="25" spans="1:21">
      <c r="D25" s="86" t="s">
        <v>184</v>
      </c>
      <c r="E25" s="8"/>
      <c r="F25" s="8"/>
      <c r="G25" s="8"/>
      <c r="I25" s="18"/>
      <c r="J25" s="19"/>
    </row>
    <row r="26" spans="1:21">
      <c r="D26" s="84" t="s">
        <v>188</v>
      </c>
      <c r="E26" s="8"/>
      <c r="F26" s="8"/>
      <c r="G26" s="8"/>
      <c r="I26" s="18"/>
      <c r="J26" s="19"/>
    </row>
    <row r="27" spans="1:21">
      <c r="D27" s="84" t="s">
        <v>178</v>
      </c>
      <c r="E27" s="8"/>
      <c r="F27" s="8"/>
      <c r="G27" s="8"/>
      <c r="I27" s="18"/>
      <c r="J27" s="19"/>
    </row>
    <row r="28" spans="1:21">
      <c r="D28" s="86" t="s">
        <v>189</v>
      </c>
      <c r="E28" s="8"/>
      <c r="F28" s="8"/>
      <c r="G28" s="8"/>
      <c r="H28" s="6"/>
      <c r="I28" s="18"/>
      <c r="J28" s="19"/>
    </row>
    <row r="29" spans="1:21">
      <c r="D29" s="4"/>
      <c r="E29" s="8"/>
      <c r="F29" s="8"/>
      <c r="G29" s="8"/>
      <c r="H29" s="6"/>
      <c r="I29" s="5"/>
    </row>
    <row r="30" spans="1:21">
      <c r="B30" s="86" t="s">
        <v>44</v>
      </c>
      <c r="C30" s="129"/>
      <c r="D30" s="84"/>
      <c r="E30" s="129"/>
      <c r="F30" s="129"/>
      <c r="G30" s="129"/>
      <c r="H30" s="130"/>
      <c r="I30" s="5"/>
      <c r="J30" s="84"/>
    </row>
    <row r="31" spans="1:21" s="10" customFormat="1" ht="15" customHeight="1">
      <c r="A31" s="8"/>
      <c r="B31" s="131" t="s">
        <v>7</v>
      </c>
      <c r="C31" s="135" t="s">
        <v>180</v>
      </c>
      <c r="D31" s="134"/>
      <c r="E31" s="134"/>
      <c r="F31" s="134"/>
      <c r="G31" s="134"/>
      <c r="H31" s="134"/>
      <c r="I31" s="134"/>
      <c r="J31" s="134"/>
      <c r="M31"/>
      <c r="N31"/>
      <c r="O31"/>
      <c r="P31"/>
      <c r="Q31"/>
      <c r="R31"/>
      <c r="S31"/>
      <c r="T31"/>
      <c r="U31"/>
    </row>
    <row r="32" spans="1:21">
      <c r="A32" s="11"/>
      <c r="B32" s="131"/>
      <c r="C32" s="134"/>
      <c r="D32" s="134"/>
      <c r="E32" s="134"/>
      <c r="F32" s="134"/>
      <c r="G32" s="134"/>
      <c r="H32" s="134"/>
      <c r="I32" s="134"/>
      <c r="J32" s="134"/>
      <c r="K32" s="2"/>
      <c r="L32" s="2"/>
    </row>
    <row r="33" spans="1:21" ht="15" customHeight="1">
      <c r="A33" s="13"/>
      <c r="D33" s="4"/>
      <c r="E33" s="8"/>
      <c r="F33" s="8"/>
      <c r="G33" s="8"/>
      <c r="H33" s="6"/>
      <c r="I33" s="5"/>
      <c r="K33" s="2"/>
      <c r="L33" s="2"/>
      <c r="M33" s="12"/>
      <c r="N33" s="134"/>
      <c r="O33" s="134"/>
      <c r="P33" s="134"/>
      <c r="Q33" s="134"/>
      <c r="R33" s="134"/>
      <c r="S33" s="134"/>
      <c r="T33" s="134"/>
      <c r="U33" s="134"/>
    </row>
    <row r="34" spans="1:21" ht="15" customHeight="1" thickBot="1">
      <c r="A34" s="13"/>
      <c r="B34" s="15"/>
      <c r="C34" s="15"/>
      <c r="D34" s="16"/>
      <c r="E34" s="15"/>
      <c r="F34" s="15"/>
      <c r="G34" s="15"/>
      <c r="H34" s="122"/>
      <c r="I34" s="15"/>
      <c r="J34" s="15"/>
      <c r="K34" s="2"/>
      <c r="L34" s="2"/>
    </row>
    <row r="35" spans="1:21" ht="15" customHeight="1" thickTop="1">
      <c r="A35" s="13"/>
      <c r="B35" s="1" t="s">
        <v>46</v>
      </c>
      <c r="K35" s="2"/>
      <c r="L35" s="2"/>
    </row>
    <row r="36" spans="1:21" ht="15" customHeight="1">
      <c r="A36" s="13"/>
      <c r="B36" s="12" t="s">
        <v>7</v>
      </c>
      <c r="C36" s="4" t="s">
        <v>8</v>
      </c>
      <c r="K36" s="2"/>
      <c r="L36" s="2"/>
    </row>
    <row r="37" spans="1:21" ht="15" customHeight="1">
      <c r="A37" s="13"/>
      <c r="B37" s="12"/>
      <c r="C37" s="86" t="s">
        <v>177</v>
      </c>
      <c r="K37" s="2"/>
      <c r="L37" s="2"/>
    </row>
    <row r="38" spans="1:21" ht="15" customHeight="1">
      <c r="A38" s="13"/>
      <c r="B38" s="12" t="s">
        <v>9</v>
      </c>
      <c r="C38" s="135" t="s">
        <v>173</v>
      </c>
      <c r="D38" s="134"/>
      <c r="E38" s="134"/>
      <c r="F38" s="134"/>
      <c r="G38" s="134"/>
      <c r="H38" s="134"/>
      <c r="I38" s="134"/>
      <c r="J38" s="134"/>
      <c r="K38" s="2"/>
      <c r="L38" s="2"/>
    </row>
    <row r="39" spans="1:21" ht="15" customHeight="1">
      <c r="A39" s="13"/>
      <c r="B39" s="12" t="s">
        <v>10</v>
      </c>
      <c r="C39" s="136" t="s">
        <v>21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>
      <c r="A40" s="13"/>
      <c r="B40" s="12"/>
      <c r="C40" s="134"/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>
      <c r="A41" s="13"/>
      <c r="B41" s="12" t="s">
        <v>11</v>
      </c>
      <c r="C41" s="137" t="s">
        <v>179</v>
      </c>
      <c r="D41" s="138"/>
      <c r="E41" s="138"/>
      <c r="F41" s="138"/>
      <c r="G41" s="138"/>
      <c r="H41" s="138"/>
      <c r="I41" s="138"/>
      <c r="J41" s="138"/>
      <c r="K41" s="2"/>
      <c r="L41" s="2"/>
    </row>
    <row r="42" spans="1:21">
      <c r="A42" s="13"/>
      <c r="B42" s="12"/>
      <c r="C42" s="138"/>
      <c r="D42" s="138"/>
      <c r="E42" s="138"/>
      <c r="F42" s="138"/>
      <c r="G42" s="138"/>
      <c r="H42" s="138"/>
      <c r="I42" s="138"/>
      <c r="J42" s="138"/>
      <c r="K42" s="2"/>
      <c r="L42" s="2"/>
    </row>
    <row r="43" spans="1:21" ht="15" customHeight="1">
      <c r="A43" s="13"/>
      <c r="B43" s="12" t="s">
        <v>16</v>
      </c>
      <c r="C43" s="135" t="s">
        <v>48</v>
      </c>
      <c r="D43" s="134"/>
      <c r="E43" s="134"/>
      <c r="F43" s="134"/>
      <c r="G43" s="134"/>
      <c r="H43" s="134"/>
      <c r="I43" s="134"/>
      <c r="J43" s="134"/>
      <c r="K43" s="2"/>
      <c r="L43" s="2"/>
    </row>
    <row r="44" spans="1:21" ht="15" customHeight="1">
      <c r="A44" s="13"/>
      <c r="B44" s="12"/>
      <c r="C44" s="134"/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 ht="15" customHeight="1">
      <c r="A45" s="13"/>
      <c r="D45" s="4"/>
      <c r="E45" s="8"/>
      <c r="F45" s="8"/>
      <c r="G45" s="8"/>
      <c r="H45" s="6"/>
      <c r="I45" s="5"/>
      <c r="K45" s="2"/>
      <c r="L45" s="2"/>
      <c r="M45" s="12"/>
      <c r="N45" s="134"/>
      <c r="O45" s="134"/>
      <c r="P45" s="134"/>
      <c r="Q45" s="134"/>
      <c r="R45" s="134"/>
      <c r="S45" s="134"/>
      <c r="T45" s="134"/>
      <c r="U45" s="134"/>
    </row>
    <row r="46" spans="1:21" ht="15" customHeight="1">
      <c r="A46" s="13"/>
      <c r="B46" s="4" t="s">
        <v>12</v>
      </c>
      <c r="K46" s="2"/>
      <c r="L46" s="2"/>
    </row>
    <row r="47" spans="1:21" ht="15" customHeight="1">
      <c r="A47" s="13"/>
      <c r="B47" s="8"/>
      <c r="K47" s="2"/>
      <c r="L47" s="2"/>
    </row>
    <row r="48" spans="1:21" ht="15" customHeight="1">
      <c r="A48" s="13"/>
      <c r="B48" s="86" t="s">
        <v>174</v>
      </c>
      <c r="K48" s="2"/>
      <c r="L48" s="2"/>
    </row>
    <row r="49" spans="1:12" ht="15" customHeight="1">
      <c r="A49" s="13"/>
      <c r="B49" s="1" t="s">
        <v>47</v>
      </c>
      <c r="K49" s="2"/>
      <c r="L49" s="2"/>
    </row>
    <row r="50" spans="1:12" ht="15" customHeight="1">
      <c r="A50" s="13"/>
      <c r="K50" s="2"/>
      <c r="L50" s="2"/>
    </row>
    <row r="51" spans="1:12" ht="15" customHeight="1">
      <c r="A51" s="13"/>
      <c r="B51" s="12"/>
      <c r="K51" s="2"/>
      <c r="L51" s="2"/>
    </row>
    <row r="52" spans="1:12" ht="15" customHeight="1">
      <c r="A52" s="13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B54" s="12"/>
      <c r="K54" s="2"/>
      <c r="L54" s="2"/>
    </row>
    <row r="57" spans="1:12">
      <c r="B57" s="12"/>
    </row>
  </sheetData>
  <mergeCells count="7">
    <mergeCell ref="N45:U45"/>
    <mergeCell ref="C31:J32"/>
    <mergeCell ref="C43:J44"/>
    <mergeCell ref="N33:U33"/>
    <mergeCell ref="C39:J40"/>
    <mergeCell ref="C41:J42"/>
    <mergeCell ref="C38:J38"/>
  </mergeCells>
  <hyperlinks>
    <hyperlink ref="D20" r:id="rId1" xr:uid="{6D5BFB26-98F7-4983-B069-731A3917E5A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8130-A5F2-4CD7-A256-6A626DCF52F3}">
  <dimension ref="A1:T191"/>
  <sheetViews>
    <sheetView tabSelected="1" zoomScale="90" zoomScaleNormal="90" workbookViewId="0">
      <selection activeCell="E6" sqref="E6"/>
    </sheetView>
  </sheetViews>
  <sheetFormatPr defaultColWidth="9.42578125" defaultRowHeight="15"/>
  <cols>
    <col min="1" max="1" width="5.5703125" style="23" customWidth="1"/>
    <col min="2" max="2" width="18.7109375" style="23" customWidth="1"/>
    <col min="3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9">
        <f ca="1">TODAY()</f>
        <v>45868</v>
      </c>
      <c r="B1" s="139"/>
      <c r="C1" s="139"/>
      <c r="D1" s="139"/>
      <c r="E1" s="21" t="s">
        <v>17</v>
      </c>
      <c r="F1" s="22" t="s">
        <v>192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191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186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172</v>
      </c>
      <c r="G7" s="21"/>
      <c r="H7" s="21"/>
      <c r="I7" s="21"/>
      <c r="P7" s="71" t="s">
        <v>42</v>
      </c>
      <c r="Q7" s="70">
        <f>SUM(H12:H18)</f>
        <v>3580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43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3" t="s">
        <v>28</v>
      </c>
      <c r="J10" s="37" t="s">
        <v>26</v>
      </c>
      <c r="K10" s="38"/>
      <c r="L10"/>
      <c r="M10" s="39"/>
      <c r="N10" s="39">
        <v>0.65</v>
      </c>
      <c r="Q10" s="75"/>
      <c r="R10" s="44" t="s">
        <v>39</v>
      </c>
      <c r="S10" s="44" t="s">
        <v>40</v>
      </c>
      <c r="T10" s="76" t="s">
        <v>41</v>
      </c>
    </row>
    <row r="11" spans="1:20" s="40" customFormat="1" ht="24.95" customHeight="1" thickBot="1">
      <c r="A11" s="82" t="s">
        <v>0</v>
      </c>
      <c r="B11" s="82" t="s">
        <v>45</v>
      </c>
      <c r="C11" s="82" t="s">
        <v>35</v>
      </c>
      <c r="D11" s="83" t="s">
        <v>36</v>
      </c>
      <c r="E11" s="83" t="s">
        <v>29</v>
      </c>
      <c r="F11" s="82" t="s">
        <v>30</v>
      </c>
      <c r="G11" s="82" t="s">
        <v>5</v>
      </c>
      <c r="H11" s="82" t="s">
        <v>6</v>
      </c>
      <c r="I11" s="94">
        <v>0</v>
      </c>
      <c r="J11" s="82" t="s">
        <v>6</v>
      </c>
      <c r="K11" s="38"/>
      <c r="L11" t="s">
        <v>24</v>
      </c>
      <c r="M11" t="s">
        <v>23</v>
      </c>
      <c r="P11" s="40" t="s">
        <v>38</v>
      </c>
      <c r="Q11" s="77"/>
      <c r="R11" s="78">
        <f>SUM(P12:P18)</f>
        <v>1818.22</v>
      </c>
      <c r="S11" s="78">
        <f>SUM(Q7-R11)</f>
        <v>1761.78</v>
      </c>
      <c r="T11" s="81">
        <f>SUM(Q7-R11)/Q7</f>
        <v>0.49</v>
      </c>
    </row>
    <row r="12" spans="1:20" s="44" customFormat="1" ht="30" customHeight="1" thickTop="1">
      <c r="A12" s="53">
        <v>6</v>
      </c>
      <c r="B12" s="133" t="s">
        <v>190</v>
      </c>
      <c r="C12" s="132">
        <v>60</v>
      </c>
      <c r="D12" s="53">
        <v>84</v>
      </c>
      <c r="E12" s="41" t="s">
        <v>182</v>
      </c>
      <c r="F12" s="41" t="s">
        <v>187</v>
      </c>
      <c r="G12" s="79">
        <f t="shared" ref="G12" si="0">M12</f>
        <v>342.49</v>
      </c>
      <c r="H12" s="66">
        <f t="shared" ref="H12" si="1">G12*A12</f>
        <v>2054.94</v>
      </c>
      <c r="I12" s="66">
        <f t="shared" ref="I12" si="2">SUM(H12*$I$11)</f>
        <v>0</v>
      </c>
      <c r="J12" s="66">
        <f t="shared" ref="J12" si="3">SUM(H12:I12)</f>
        <v>2054.94</v>
      </c>
      <c r="K12" s="42"/>
      <c r="L12" s="43">
        <v>119.87</v>
      </c>
      <c r="M12" s="58">
        <f t="shared" ref="M12" si="4">SUM(L12/(1-$N$10))</f>
        <v>342.49</v>
      </c>
      <c r="O12" s="60"/>
      <c r="P12" s="62">
        <f t="shared" ref="P12:P18" si="5">L12*A12</f>
        <v>719.22</v>
      </c>
      <c r="R12" s="80">
        <f t="shared" ref="R12:R13" si="6">SUM(((C12*D12)/144)*A12)</f>
        <v>210</v>
      </c>
    </row>
    <row r="13" spans="1:20" s="44" customFormat="1" ht="30" customHeight="1" thickBot="1">
      <c r="A13" s="118"/>
      <c r="B13" s="126"/>
      <c r="C13" s="127"/>
      <c r="D13" s="127"/>
      <c r="E13" s="119"/>
      <c r="F13" s="119"/>
      <c r="G13" s="120"/>
      <c r="H13" s="120"/>
      <c r="I13" s="120"/>
      <c r="J13" s="120"/>
      <c r="K13" s="42"/>
      <c r="L13" s="43"/>
      <c r="M13" s="58"/>
      <c r="O13" s="60"/>
      <c r="P13" s="62">
        <f t="shared" si="5"/>
        <v>0</v>
      </c>
      <c r="R13" s="80">
        <f t="shared" si="6"/>
        <v>0</v>
      </c>
    </row>
    <row r="14" spans="1:20" s="44" customFormat="1" ht="30" customHeight="1">
      <c r="A14" s="54">
        <f>SUM(A12:A13)</f>
        <v>6</v>
      </c>
      <c r="B14" s="116"/>
      <c r="C14" s="116"/>
      <c r="D14" s="116"/>
      <c r="E14" s="41" t="s">
        <v>181</v>
      </c>
      <c r="F14" s="41"/>
      <c r="G14" s="79">
        <v>50</v>
      </c>
      <c r="H14" s="117">
        <f>G14*A14</f>
        <v>300</v>
      </c>
      <c r="I14" s="79"/>
      <c r="J14" s="79">
        <f t="shared" ref="J14" si="7">SUM(H14:I14)</f>
        <v>300</v>
      </c>
      <c r="K14" s="42"/>
      <c r="L14" s="43">
        <v>35</v>
      </c>
      <c r="M14" s="58">
        <f>SUM(L14/(1-$N$14))</f>
        <v>46.67</v>
      </c>
      <c r="N14" s="39">
        <v>0.25</v>
      </c>
      <c r="O14" s="59"/>
      <c r="P14" s="62">
        <f t="shared" si="5"/>
        <v>210</v>
      </c>
      <c r="Q14" s="69"/>
      <c r="R14" s="88" t="s">
        <v>51</v>
      </c>
    </row>
    <row r="15" spans="1:20" s="44" customFormat="1" ht="30" customHeight="1">
      <c r="A15" s="53">
        <v>1</v>
      </c>
      <c r="B15" s="65"/>
      <c r="C15" s="65"/>
      <c r="D15" s="65"/>
      <c r="E15" s="61" t="s">
        <v>31</v>
      </c>
      <c r="F15" s="61"/>
      <c r="G15" s="79">
        <v>135</v>
      </c>
      <c r="H15" s="67">
        <f>SUM(G15*A15)</f>
        <v>135</v>
      </c>
      <c r="I15" s="66"/>
      <c r="J15" s="68">
        <f>SUM(H15:I15)</f>
        <v>135</v>
      </c>
      <c r="K15" s="42"/>
      <c r="L15" s="43">
        <f>2*50</f>
        <v>100</v>
      </c>
      <c r="M15" s="58">
        <f>SUM(L15/(1-$N$14))</f>
        <v>133.33000000000001</v>
      </c>
      <c r="P15" s="62">
        <f t="shared" si="5"/>
        <v>100</v>
      </c>
      <c r="R15" s="88" t="s">
        <v>52</v>
      </c>
    </row>
    <row r="16" spans="1:20" s="44" customFormat="1" ht="30" customHeight="1">
      <c r="A16" s="65">
        <v>1</v>
      </c>
      <c r="B16" s="65"/>
      <c r="C16" s="65"/>
      <c r="D16" s="65"/>
      <c r="E16" s="61" t="s">
        <v>176</v>
      </c>
      <c r="F16" s="61"/>
      <c r="G16" s="79">
        <v>200</v>
      </c>
      <c r="H16" s="67">
        <f>SUM(G16*A16)</f>
        <v>200</v>
      </c>
      <c r="I16" s="66"/>
      <c r="J16" s="68">
        <f>SUM(H16:I16)</f>
        <v>200</v>
      </c>
      <c r="K16" s="42"/>
      <c r="L16" s="43">
        <f>(0.7*50)+(50*2)</f>
        <v>135</v>
      </c>
      <c r="M16" s="58">
        <f t="shared" ref="M16:M18" si="8">SUM(L16/(1-$N$14))</f>
        <v>180</v>
      </c>
      <c r="O16" s="45"/>
      <c r="P16" s="62">
        <f t="shared" si="5"/>
        <v>135</v>
      </c>
      <c r="Q16" s="46"/>
      <c r="R16" s="60" t="s">
        <v>49</v>
      </c>
    </row>
    <row r="17" spans="1:19" s="44" customFormat="1" ht="30" customHeight="1">
      <c r="A17" s="65">
        <v>1</v>
      </c>
      <c r="B17" s="65"/>
      <c r="C17" s="65"/>
      <c r="D17" s="65"/>
      <c r="E17" s="61" t="s">
        <v>50</v>
      </c>
      <c r="F17" s="61"/>
      <c r="G17" s="79">
        <v>550</v>
      </c>
      <c r="H17" s="67">
        <f>SUM(G17*A17)</f>
        <v>550</v>
      </c>
      <c r="I17" s="66"/>
      <c r="J17" s="68">
        <f>SUM(H17:I17)</f>
        <v>550</v>
      </c>
      <c r="K17" s="42"/>
      <c r="L17" s="43">
        <f>(0.7*220)+(50*5)</f>
        <v>404</v>
      </c>
      <c r="M17" s="58">
        <f t="shared" si="8"/>
        <v>538.66999999999996</v>
      </c>
      <c r="O17" s="45"/>
      <c r="P17" s="62">
        <f t="shared" si="5"/>
        <v>404</v>
      </c>
      <c r="Q17" s="46"/>
      <c r="R17" s="60" t="s">
        <v>49</v>
      </c>
    </row>
    <row r="18" spans="1:19" s="44" customFormat="1" ht="30" customHeight="1" thickBot="1">
      <c r="A18" s="63">
        <v>1</v>
      </c>
      <c r="B18" s="63"/>
      <c r="C18" s="63"/>
      <c r="D18" s="63"/>
      <c r="E18" s="64" t="s">
        <v>37</v>
      </c>
      <c r="F18" s="64"/>
      <c r="G18" s="89">
        <v>340.06</v>
      </c>
      <c r="H18" s="79">
        <f>G18*A18</f>
        <v>340.06</v>
      </c>
      <c r="I18" s="66"/>
      <c r="J18" s="55">
        <f>SUM(H18:I18)</f>
        <v>340.06</v>
      </c>
      <c r="K18" s="42"/>
      <c r="L18" s="43">
        <v>250</v>
      </c>
      <c r="M18" s="58">
        <f t="shared" si="8"/>
        <v>333.33</v>
      </c>
      <c r="O18" s="45"/>
      <c r="P18" s="62">
        <f t="shared" si="5"/>
        <v>250</v>
      </c>
      <c r="Q18" s="46"/>
      <c r="R18" s="60" t="s">
        <v>49</v>
      </c>
    </row>
    <row r="19" spans="1:19" ht="40.15" customHeight="1" thickTop="1">
      <c r="A19" s="47"/>
      <c r="B19" s="48"/>
      <c r="C19" s="48"/>
      <c r="D19" s="48"/>
      <c r="E19" s="48"/>
      <c r="F19" s="48"/>
      <c r="G19" s="87"/>
      <c r="H19" s="125">
        <f>SUM(H12:H18)</f>
        <v>3580</v>
      </c>
      <c r="I19" s="49"/>
      <c r="J19" s="124">
        <f>SUM(J12:J18)</f>
        <v>3580</v>
      </c>
      <c r="K19" s="10"/>
      <c r="L19" s="44"/>
      <c r="M19" s="44"/>
      <c r="N19" s="44"/>
      <c r="O19" s="45"/>
      <c r="P19" s="44"/>
      <c r="Q19" s="44"/>
      <c r="R19" s="44"/>
      <c r="S19" s="44"/>
    </row>
    <row r="20" spans="1:19" s="44" customFormat="1" ht="24.95" customHeight="1">
      <c r="A20" s="25"/>
      <c r="B20" s="25"/>
      <c r="C20" s="25"/>
      <c r="D20" s="25"/>
      <c r="E20" s="25"/>
      <c r="F20" s="25"/>
      <c r="G20" s="25"/>
      <c r="H20" s="25"/>
      <c r="I20" s="27"/>
      <c r="J20" s="42"/>
      <c r="K20" s="25"/>
    </row>
    <row r="21" spans="1:19" s="44" customFormat="1" ht="24.95" customHeight="1">
      <c r="A21" s="33"/>
      <c r="B21"/>
      <c r="C21"/>
      <c r="D21"/>
      <c r="E21" s="25"/>
      <c r="F21"/>
      <c r="G21"/>
      <c r="H21"/>
      <c r="I21" s="27"/>
      <c r="J21" s="42"/>
      <c r="K21" s="25"/>
    </row>
    <row r="22" spans="1:19" s="44" customFormat="1" ht="24.95" customHeight="1">
      <c r="A22" s="90" t="s">
        <v>53</v>
      </c>
      <c r="E22" s="25"/>
      <c r="I22" s="27"/>
      <c r="J22" s="42"/>
      <c r="K22" s="25"/>
    </row>
    <row r="23" spans="1:19" s="44" customFormat="1" ht="24.95" customHeight="1">
      <c r="A23" s="90" t="s">
        <v>54</v>
      </c>
      <c r="E23" s="25"/>
      <c r="I23" s="27"/>
      <c r="J23" s="42"/>
      <c r="K23" s="50"/>
    </row>
    <row r="24" spans="1:19" ht="24.95" customHeight="1">
      <c r="A24" s="95" t="s">
        <v>55</v>
      </c>
      <c r="B24" s="96"/>
      <c r="C24" s="96"/>
      <c r="D24" s="96"/>
      <c r="E24" s="97"/>
      <c r="F24" s="96"/>
      <c r="G24" s="44"/>
      <c r="H24" s="44"/>
      <c r="I24" s="27"/>
      <c r="J24" s="42"/>
      <c r="K24" s="10"/>
    </row>
    <row r="25" spans="1:19" ht="24.95" customHeight="1">
      <c r="A25" s="25"/>
      <c r="B25" s="44"/>
      <c r="C25" s="44"/>
      <c r="D25" s="44"/>
      <c r="E25" s="25"/>
      <c r="F25" s="44"/>
      <c r="G25" s="44"/>
      <c r="H25" s="44"/>
      <c r="I25" s="27"/>
      <c r="J25" s="42"/>
      <c r="K25" s="10"/>
    </row>
    <row r="26" spans="1:19" ht="24.95" customHeight="1">
      <c r="A26" s="25"/>
      <c r="B26" s="25"/>
      <c r="C26" s="25"/>
      <c r="D26" s="25"/>
      <c r="E26" s="25"/>
      <c r="F26"/>
      <c r="G26"/>
      <c r="H26"/>
      <c r="I26" s="27"/>
      <c r="J26" s="42"/>
      <c r="K26" s="10"/>
    </row>
    <row r="27" spans="1:19" s="44" customFormat="1" ht="24.95" customHeight="1">
      <c r="A27" s="25"/>
      <c r="B27" s="25"/>
      <c r="C27" s="25"/>
      <c r="D27" s="25"/>
      <c r="E27" s="25"/>
      <c r="F27" s="25"/>
      <c r="G27" s="25"/>
      <c r="H27" s="25"/>
      <c r="I27" s="27"/>
      <c r="J27" s="42"/>
      <c r="K27" s="25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10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s="44" customFormat="1" ht="24.95" customHeight="1">
      <c r="A31" s="34"/>
      <c r="B31" s="34"/>
      <c r="C31" s="34"/>
      <c r="D31" s="25"/>
      <c r="E31" s="25"/>
      <c r="F31" s="25"/>
      <c r="G31" s="25"/>
      <c r="H31" s="25"/>
      <c r="I31" s="27"/>
      <c r="J31" s="42"/>
      <c r="K31" s="50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5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51"/>
      <c r="J46" s="52"/>
      <c r="K46" s="10"/>
    </row>
    <row r="47" spans="1:11" ht="20.100000000000001" customHeight="1">
      <c r="A47" s="25"/>
      <c r="B47" s="25"/>
      <c r="C47" s="25"/>
      <c r="D47" s="25"/>
      <c r="E47" s="25"/>
      <c r="F47" s="25"/>
      <c r="G47" s="25"/>
      <c r="H47" s="25"/>
      <c r="I47" s="25"/>
      <c r="J47" s="10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</row>
  </sheetData>
  <mergeCells count="1">
    <mergeCell ref="A1:D1"/>
  </mergeCells>
  <phoneticPr fontId="31" type="noConversion"/>
  <hyperlinks>
    <hyperlink ref="F7" r:id="rId1" xr:uid="{CF577FA7-5C0F-4034-816B-DE78CF9F6BD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9" t="s">
        <v>56</v>
      </c>
      <c r="B1" s="84" t="s">
        <v>57</v>
      </c>
      <c r="D1" s="100" t="s">
        <v>58</v>
      </c>
      <c r="H1" s="100" t="s">
        <v>59</v>
      </c>
    </row>
    <row r="2" spans="1:11">
      <c r="A2" s="84" t="s">
        <v>60</v>
      </c>
      <c r="B2" s="84">
        <v>50</v>
      </c>
      <c r="D2" s="101">
        <v>20</v>
      </c>
    </row>
    <row r="3" spans="1:11">
      <c r="A3" s="84" t="s">
        <v>61</v>
      </c>
      <c r="B3">
        <v>40</v>
      </c>
      <c r="D3" s="102">
        <v>25</v>
      </c>
      <c r="I3" s="103" t="s">
        <v>62</v>
      </c>
      <c r="J3" s="103"/>
      <c r="K3" s="103" t="s">
        <v>23</v>
      </c>
    </row>
    <row r="4" spans="1:11">
      <c r="A4" s="84" t="s">
        <v>63</v>
      </c>
      <c r="B4">
        <v>25</v>
      </c>
      <c r="D4" s="102">
        <v>40</v>
      </c>
      <c r="I4" s="84" t="s">
        <v>64</v>
      </c>
      <c r="K4" s="104" t="s">
        <v>65</v>
      </c>
    </row>
    <row r="5" spans="1:11">
      <c r="A5" s="84" t="s">
        <v>66</v>
      </c>
      <c r="B5">
        <v>20</v>
      </c>
      <c r="D5" s="101" t="s">
        <v>67</v>
      </c>
      <c r="I5" s="84" t="s">
        <v>68</v>
      </c>
      <c r="K5" s="39">
        <v>0.4</v>
      </c>
    </row>
    <row r="6" spans="1:11">
      <c r="A6" s="84" t="s">
        <v>69</v>
      </c>
      <c r="B6">
        <v>10</v>
      </c>
      <c r="D6" s="102">
        <v>50</v>
      </c>
      <c r="I6" s="84" t="s">
        <v>70</v>
      </c>
      <c r="K6" s="39">
        <v>0.3</v>
      </c>
    </row>
    <row r="7" spans="1:11">
      <c r="A7" s="84" t="s">
        <v>71</v>
      </c>
      <c r="B7" s="84" t="s">
        <v>72</v>
      </c>
      <c r="D7" s="102">
        <v>80</v>
      </c>
      <c r="I7" s="84" t="s">
        <v>73</v>
      </c>
      <c r="K7" s="39">
        <v>0.25</v>
      </c>
    </row>
    <row r="8" spans="1:11">
      <c r="A8" s="84" t="s">
        <v>74</v>
      </c>
      <c r="B8" s="84">
        <v>20</v>
      </c>
      <c r="D8" s="101" t="s">
        <v>67</v>
      </c>
      <c r="I8" s="84" t="s">
        <v>75</v>
      </c>
      <c r="K8" s="104" t="s">
        <v>76</v>
      </c>
    </row>
    <row r="9" spans="1:11">
      <c r="A9" s="84" t="s">
        <v>77</v>
      </c>
      <c r="B9" s="84"/>
      <c r="D9" s="101">
        <v>75</v>
      </c>
      <c r="I9" s="84"/>
      <c r="K9" s="104"/>
    </row>
    <row r="10" spans="1:11">
      <c r="D10" s="102"/>
      <c r="I10" s="84" t="s">
        <v>78</v>
      </c>
      <c r="K10" s="39"/>
    </row>
    <row r="11" spans="1:11">
      <c r="A11" s="99" t="s">
        <v>79</v>
      </c>
      <c r="D11" s="102"/>
      <c r="K11" s="39"/>
    </row>
    <row r="12" spans="1:11">
      <c r="A12" s="84" t="s">
        <v>80</v>
      </c>
      <c r="D12" s="102"/>
      <c r="K12" s="39"/>
    </row>
    <row r="13" spans="1:11">
      <c r="A13" s="84" t="s">
        <v>81</v>
      </c>
      <c r="D13" s="102"/>
      <c r="K13" s="39"/>
    </row>
    <row r="14" spans="1:11">
      <c r="A14" s="84" t="s">
        <v>82</v>
      </c>
      <c r="D14" s="102"/>
      <c r="K14" s="39"/>
    </row>
    <row r="15" spans="1:11">
      <c r="A15" s="84" t="s">
        <v>83</v>
      </c>
      <c r="D15" s="102"/>
      <c r="K15" s="39"/>
    </row>
    <row r="16" spans="1:11">
      <c r="A16" s="84" t="s">
        <v>84</v>
      </c>
      <c r="D16" s="102"/>
    </row>
    <row r="17" spans="1:8">
      <c r="A17" s="84" t="s">
        <v>85</v>
      </c>
      <c r="D17" s="102"/>
    </row>
    <row r="18" spans="1:8">
      <c r="A18" s="84" t="s">
        <v>86</v>
      </c>
      <c r="D18" s="102"/>
    </row>
    <row r="19" spans="1:8">
      <c r="A19" s="84" t="s">
        <v>87</v>
      </c>
      <c r="D19" s="102"/>
    </row>
    <row r="20" spans="1:8">
      <c r="A20" s="84"/>
      <c r="D20" s="102"/>
    </row>
    <row r="21" spans="1:8">
      <c r="A21" s="84" t="s">
        <v>60</v>
      </c>
      <c r="D21" s="102"/>
    </row>
    <row r="22" spans="1:8">
      <c r="D22" s="102"/>
    </row>
    <row r="23" spans="1:8">
      <c r="A23" s="84" t="s">
        <v>88</v>
      </c>
      <c r="D23" s="102"/>
    </row>
    <row r="24" spans="1:8">
      <c r="D24" s="102"/>
    </row>
    <row r="25" spans="1:8">
      <c r="A25" s="99" t="s">
        <v>89</v>
      </c>
      <c r="D25" s="102"/>
    </row>
    <row r="26" spans="1:8">
      <c r="A26" s="105" t="s">
        <v>90</v>
      </c>
      <c r="B26" s="106"/>
      <c r="C26" s="106"/>
      <c r="D26" s="107"/>
      <c r="E26" s="106"/>
      <c r="F26" s="106"/>
      <c r="G26" s="106"/>
      <c r="H26" s="106"/>
    </row>
    <row r="27" spans="1:8">
      <c r="A27" s="105" t="s">
        <v>91</v>
      </c>
      <c r="B27" s="106"/>
      <c r="C27" s="106"/>
      <c r="D27" s="107"/>
      <c r="E27" s="106"/>
      <c r="F27" s="106"/>
      <c r="G27" s="106"/>
      <c r="H27" s="106"/>
    </row>
    <row r="28" spans="1:8">
      <c r="A28" s="105" t="s">
        <v>92</v>
      </c>
      <c r="B28" s="106"/>
      <c r="C28" s="106"/>
      <c r="D28" s="107"/>
      <c r="E28" s="106"/>
      <c r="F28" s="106"/>
      <c r="G28" s="106"/>
      <c r="H28" s="106"/>
    </row>
    <row r="29" spans="1:8">
      <c r="A29" s="105" t="s">
        <v>93</v>
      </c>
      <c r="B29" s="106"/>
      <c r="C29" s="106"/>
      <c r="D29" s="107"/>
      <c r="E29" s="106"/>
      <c r="F29" s="106"/>
      <c r="G29" s="106"/>
      <c r="H29" s="106"/>
    </row>
    <row r="30" spans="1:8">
      <c r="A30" s="105" t="s">
        <v>94</v>
      </c>
      <c r="B30" s="106"/>
      <c r="C30" s="106"/>
      <c r="D30" s="107"/>
      <c r="E30" s="106"/>
      <c r="F30" s="106"/>
      <c r="G30" s="106"/>
      <c r="H30" s="106"/>
    </row>
    <row r="31" spans="1:8">
      <c r="A31" s="140" t="s">
        <v>95</v>
      </c>
      <c r="B31" s="141"/>
      <c r="C31" s="141"/>
      <c r="D31" s="141"/>
      <c r="E31" s="141"/>
      <c r="F31" s="141"/>
      <c r="G31" s="141"/>
      <c r="H31" s="141"/>
    </row>
    <row r="32" spans="1:8">
      <c r="A32" s="140"/>
      <c r="B32" s="141"/>
      <c r="C32" s="141"/>
      <c r="D32" s="141"/>
      <c r="E32" s="141"/>
      <c r="F32" s="141"/>
      <c r="G32" s="141"/>
      <c r="H32" s="141"/>
    </row>
    <row r="33" spans="1:8">
      <c r="A33" s="140"/>
      <c r="B33" s="141"/>
      <c r="C33" s="141"/>
      <c r="D33" s="141"/>
      <c r="E33" s="141"/>
      <c r="F33" s="141"/>
      <c r="G33" s="141"/>
      <c r="H33" s="141"/>
    </row>
    <row r="34" spans="1:8">
      <c r="A34" s="140"/>
      <c r="B34" s="141"/>
      <c r="C34" s="141"/>
      <c r="D34" s="141"/>
      <c r="E34" s="141"/>
      <c r="F34" s="141"/>
      <c r="G34" s="141"/>
      <c r="H34" s="141"/>
    </row>
    <row r="35" spans="1:8">
      <c r="A35" s="141"/>
      <c r="B35" s="141"/>
      <c r="C35" s="141"/>
      <c r="D35" s="141"/>
      <c r="E35" s="141"/>
      <c r="F35" s="141"/>
      <c r="G35" s="141"/>
      <c r="H35" s="141"/>
    </row>
    <row r="36" spans="1:8">
      <c r="A36" s="141" t="s">
        <v>96</v>
      </c>
      <c r="B36" s="141"/>
      <c r="C36" s="141"/>
      <c r="D36" s="141"/>
      <c r="E36" s="141"/>
      <c r="F36" s="141"/>
      <c r="G36" s="141"/>
      <c r="H36" s="141"/>
    </row>
    <row r="37" spans="1:8">
      <c r="A37" s="141"/>
      <c r="B37" s="141"/>
      <c r="C37" s="141"/>
      <c r="D37" s="141"/>
      <c r="E37" s="141"/>
      <c r="F37" s="141"/>
      <c r="G37" s="141"/>
      <c r="H37" s="141"/>
    </row>
    <row r="38" spans="1:8">
      <c r="A38" s="141" t="s">
        <v>97</v>
      </c>
      <c r="B38" s="141"/>
      <c r="C38" s="141"/>
      <c r="D38" s="141"/>
      <c r="E38" s="141"/>
      <c r="F38" s="141"/>
      <c r="G38" s="141"/>
      <c r="H38" s="141"/>
    </row>
    <row r="39" spans="1:8">
      <c r="A39" s="141"/>
      <c r="B39" s="141"/>
      <c r="C39" s="141"/>
      <c r="D39" s="141"/>
      <c r="E39" s="141"/>
      <c r="F39" s="141"/>
      <c r="G39" s="141"/>
      <c r="H39" s="141"/>
    </row>
    <row r="40" spans="1:8">
      <c r="A40" s="141"/>
      <c r="B40" s="141"/>
      <c r="C40" s="141"/>
      <c r="D40" s="141"/>
      <c r="E40" s="141"/>
      <c r="F40" s="141"/>
      <c r="G40" s="141"/>
      <c r="H40" s="141"/>
    </row>
    <row r="41" spans="1:8">
      <c r="A41" s="141" t="s">
        <v>98</v>
      </c>
      <c r="B41" s="141"/>
      <c r="C41" s="141"/>
      <c r="D41" s="141"/>
      <c r="E41" s="141"/>
      <c r="F41" s="141"/>
      <c r="G41" s="141"/>
      <c r="H41" s="141"/>
    </row>
    <row r="42" spans="1:8">
      <c r="A42" s="141"/>
      <c r="B42" s="141"/>
      <c r="C42" s="141"/>
      <c r="D42" s="141"/>
      <c r="E42" s="141"/>
      <c r="F42" s="141"/>
      <c r="G42" s="141"/>
      <c r="H42" s="141"/>
    </row>
    <row r="43" spans="1:8">
      <c r="A43" s="141"/>
      <c r="B43" s="141"/>
      <c r="C43" s="141"/>
      <c r="D43" s="141"/>
      <c r="E43" s="141"/>
      <c r="F43" s="141"/>
      <c r="G43" s="141"/>
      <c r="H43" s="14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8" t="s">
        <v>99</v>
      </c>
      <c r="C1" s="108" t="s">
        <v>100</v>
      </c>
      <c r="E1" s="108" t="s">
        <v>77</v>
      </c>
    </row>
    <row r="2" spans="1:5" ht="30">
      <c r="A2" s="91" t="s">
        <v>101</v>
      </c>
      <c r="C2" t="s">
        <v>102</v>
      </c>
      <c r="E2" s="91" t="s">
        <v>103</v>
      </c>
    </row>
    <row r="3" spans="1:5">
      <c r="A3" s="91"/>
    </row>
    <row r="4" spans="1:5" ht="30">
      <c r="A4" s="91" t="s">
        <v>104</v>
      </c>
      <c r="C4" s="91" t="s">
        <v>105</v>
      </c>
    </row>
    <row r="5" spans="1:5">
      <c r="A5" s="91"/>
    </row>
    <row r="6" spans="1:5" ht="30">
      <c r="A6" s="91" t="s">
        <v>106</v>
      </c>
    </row>
    <row r="7" spans="1:5" ht="45">
      <c r="A7" s="91"/>
      <c r="C7" s="91" t="s">
        <v>107</v>
      </c>
    </row>
    <row r="8" spans="1:5" ht="30">
      <c r="A8" s="91" t="s">
        <v>106</v>
      </c>
    </row>
    <row r="9" spans="1:5" ht="45">
      <c r="A9" s="91"/>
      <c r="C9" s="91" t="s">
        <v>108</v>
      </c>
    </row>
    <row r="10" spans="1:5" ht="30">
      <c r="A10" s="91" t="s">
        <v>104</v>
      </c>
    </row>
    <row r="11" spans="1:5" ht="30">
      <c r="A11" s="91"/>
      <c r="C11" s="91" t="s">
        <v>109</v>
      </c>
    </row>
    <row r="12" spans="1:5" ht="30">
      <c r="A12" s="91" t="s">
        <v>101</v>
      </c>
    </row>
    <row r="13" spans="1:5">
      <c r="A13" s="91"/>
    </row>
    <row r="14" spans="1:5" ht="30">
      <c r="A14" s="92" t="s">
        <v>110</v>
      </c>
      <c r="C14" s="91" t="s">
        <v>111</v>
      </c>
    </row>
    <row r="15" spans="1:5">
      <c r="A15" s="91"/>
    </row>
    <row r="16" spans="1:5" ht="30">
      <c r="A16" s="91"/>
      <c r="C16" s="91" t="s">
        <v>112</v>
      </c>
    </row>
    <row r="17" spans="1:3">
      <c r="A17" s="91"/>
    </row>
    <row r="18" spans="1:3" ht="30">
      <c r="A18" s="91"/>
      <c r="C18" s="91" t="s">
        <v>113</v>
      </c>
    </row>
    <row r="19" spans="1:3">
      <c r="A19" s="91"/>
    </row>
    <row r="20" spans="1:3" ht="60">
      <c r="A20" s="91"/>
      <c r="C20" s="91" t="s">
        <v>114</v>
      </c>
    </row>
    <row r="21" spans="1:3">
      <c r="A21" s="91"/>
    </row>
    <row r="22" spans="1:3" ht="45">
      <c r="A22" s="91"/>
      <c r="C22" s="91" t="s">
        <v>115</v>
      </c>
    </row>
    <row r="23" spans="1:3">
      <c r="A23" s="91"/>
    </row>
    <row r="24" spans="1:3" ht="30">
      <c r="A24" s="91"/>
      <c r="C24" s="91" t="s">
        <v>116</v>
      </c>
    </row>
    <row r="25" spans="1:3">
      <c r="A25" s="91"/>
    </row>
    <row r="26" spans="1:3">
      <c r="A26" s="91"/>
      <c r="C26" s="86" t="s">
        <v>117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9" t="s">
        <v>118</v>
      </c>
      <c r="B1" s="110" t="s">
        <v>119</v>
      </c>
      <c r="C1" s="111" t="s">
        <v>120</v>
      </c>
      <c r="D1" s="112" t="s">
        <v>121</v>
      </c>
      <c r="E1" s="112" t="s">
        <v>122</v>
      </c>
      <c r="F1" s="112" t="s">
        <v>123</v>
      </c>
      <c r="G1" s="112" t="s">
        <v>124</v>
      </c>
      <c r="H1" s="112" t="s">
        <v>125</v>
      </c>
      <c r="I1" s="113" t="s">
        <v>126</v>
      </c>
    </row>
    <row r="2" spans="1:9" ht="19.5" thickBot="1">
      <c r="A2" s="109" t="s">
        <v>127</v>
      </c>
      <c r="C2" s="84" t="s">
        <v>128</v>
      </c>
      <c r="D2" s="84" t="s">
        <v>129</v>
      </c>
      <c r="E2" s="84" t="s">
        <v>130</v>
      </c>
      <c r="F2" s="84" t="s">
        <v>131</v>
      </c>
      <c r="G2" s="84" t="s">
        <v>132</v>
      </c>
      <c r="H2" s="84" t="s">
        <v>133</v>
      </c>
    </row>
    <row r="3" spans="1:9" ht="19.5" thickBot="1">
      <c r="A3" s="109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4"/>
      <c r="B4" s="3" t="s">
        <v>142</v>
      </c>
      <c r="C4" s="3" t="s">
        <v>143</v>
      </c>
      <c r="D4" s="3" t="s">
        <v>144</v>
      </c>
      <c r="E4" s="84" t="s">
        <v>145</v>
      </c>
      <c r="F4" s="84" t="s">
        <v>146</v>
      </c>
      <c r="G4" s="3" t="s">
        <v>147</v>
      </c>
      <c r="H4" s="3" t="s">
        <v>148</v>
      </c>
    </row>
    <row r="5" spans="1:9" ht="18.75">
      <c r="A5" s="114"/>
      <c r="B5" s="3" t="s">
        <v>149</v>
      </c>
      <c r="C5" s="3"/>
      <c r="E5" s="115" t="s">
        <v>150</v>
      </c>
      <c r="F5" s="115" t="s">
        <v>151</v>
      </c>
      <c r="G5" s="3" t="s">
        <v>152</v>
      </c>
    </row>
    <row r="6" spans="1:9" ht="19.5" thickBot="1">
      <c r="A6" s="114"/>
    </row>
    <row r="7" spans="1:9" ht="19.5" thickBot="1">
      <c r="A7" s="109" t="s">
        <v>153</v>
      </c>
      <c r="E7" s="23">
        <v>159778</v>
      </c>
      <c r="F7" s="84" t="s">
        <v>154</v>
      </c>
      <c r="H7" s="23">
        <v>75143</v>
      </c>
    </row>
    <row r="8" spans="1:9" ht="19.5" thickBot="1">
      <c r="A8" s="109" t="s">
        <v>155</v>
      </c>
      <c r="C8" s="84" t="s">
        <v>156</v>
      </c>
      <c r="E8" s="84" t="s">
        <v>156</v>
      </c>
      <c r="F8" s="84" t="s">
        <v>156</v>
      </c>
      <c r="G8" s="84" t="s">
        <v>77</v>
      </c>
      <c r="H8" t="s">
        <v>157</v>
      </c>
      <c r="I8" t="s">
        <v>156</v>
      </c>
    </row>
    <row r="9" spans="1:9">
      <c r="C9" s="84" t="s">
        <v>158</v>
      </c>
      <c r="E9" s="84" t="s">
        <v>158</v>
      </c>
      <c r="F9" s="84" t="s">
        <v>158</v>
      </c>
      <c r="G9" s="84" t="s">
        <v>99</v>
      </c>
      <c r="H9" t="s">
        <v>159</v>
      </c>
      <c r="I9" t="s">
        <v>158</v>
      </c>
    </row>
    <row r="10" spans="1:9">
      <c r="C10" s="84" t="s">
        <v>160</v>
      </c>
      <c r="E10" s="84" t="s">
        <v>160</v>
      </c>
      <c r="F10" s="84" t="s">
        <v>160</v>
      </c>
      <c r="G10" s="84" t="s">
        <v>161</v>
      </c>
      <c r="H10" s="84" t="s">
        <v>166</v>
      </c>
      <c r="I10" t="s">
        <v>160</v>
      </c>
    </row>
    <row r="11" spans="1:9">
      <c r="C11" s="84" t="s">
        <v>162</v>
      </c>
      <c r="E11" s="84" t="s">
        <v>162</v>
      </c>
      <c r="F11" s="84" t="s">
        <v>162</v>
      </c>
      <c r="H11" s="84" t="s">
        <v>167</v>
      </c>
      <c r="I11" t="s">
        <v>162</v>
      </c>
    </row>
    <row r="12" spans="1:9">
      <c r="H12" s="84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VE Option RWP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2024-12-03T15:46:44Z</cp:lastPrinted>
  <dcterms:created xsi:type="dcterms:W3CDTF">2000-08-02T17:16:16Z</dcterms:created>
  <dcterms:modified xsi:type="dcterms:W3CDTF">2025-07-30T16:07:59Z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