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72 VEGA -UNUM HOW 2W RENO/01. Quotes/Proposals/"/>
    </mc:Choice>
  </mc:AlternateContent>
  <xr:revisionPtr revIDLastSave="19" documentId="8_{1DCF5934-A4C8-4524-83BC-2C7C7E95769C}" xr6:coauthVersionLast="47" xr6:coauthVersionMax="47" xr10:uidLastSave="{6A5F208F-1563-43B6-863D-D28E808C23FA}"/>
  <bookViews>
    <workbookView xWindow="-120" yWindow="-120" windowWidth="29040" windowHeight="15720" activeTab="1" xr2:uid="{00000000-000D-0000-FFFF-FFFF00000000}"/>
  </bookViews>
  <sheets>
    <sheet name="Bid Form" sheetId="13" r:id="rId1"/>
    <sheet name="SOV " sheetId="39" r:id="rId2"/>
    <sheet name="SOV Add Alt Sat. Work" sheetId="4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40" l="1"/>
  <c r="P16" i="40"/>
  <c r="M16" i="40"/>
  <c r="H16" i="40"/>
  <c r="J16" i="40" s="1"/>
  <c r="P20" i="40"/>
  <c r="M20" i="40"/>
  <c r="H20" i="40"/>
  <c r="J20" i="40" s="1"/>
  <c r="L19" i="40"/>
  <c r="P19" i="40" s="1"/>
  <c r="H19" i="40"/>
  <c r="J19" i="40" s="1"/>
  <c r="L18" i="40"/>
  <c r="M18" i="40" s="1"/>
  <c r="H18" i="40"/>
  <c r="J18" i="40" s="1"/>
  <c r="L17" i="40"/>
  <c r="P17" i="40" s="1"/>
  <c r="H17" i="40"/>
  <c r="J17" i="40" s="1"/>
  <c r="M15" i="40"/>
  <c r="A15" i="40"/>
  <c r="H15" i="40" s="1"/>
  <c r="J15" i="40" s="1"/>
  <c r="R14" i="40"/>
  <c r="P14" i="40"/>
  <c r="R13" i="40"/>
  <c r="P13" i="40"/>
  <c r="N1" i="40" s="1"/>
  <c r="O2" i="40" s="1"/>
  <c r="M13" i="40"/>
  <c r="G13" i="40" s="1"/>
  <c r="H13" i="40" s="1"/>
  <c r="R12" i="40"/>
  <c r="P12" i="40"/>
  <c r="M12" i="40"/>
  <c r="G12" i="40" s="1"/>
  <c r="H12" i="40" s="1"/>
  <c r="A1" i="40"/>
  <c r="I20" i="39"/>
  <c r="M17" i="40" l="1"/>
  <c r="O3" i="40"/>
  <c r="O4" i="40"/>
  <c r="I12" i="40"/>
  <c r="Q7" i="40"/>
  <c r="I13" i="40"/>
  <c r="J13" i="40" s="1"/>
  <c r="P18" i="40"/>
  <c r="P15" i="40"/>
  <c r="R11" i="40" s="1"/>
  <c r="M19" i="40"/>
  <c r="L18" i="39"/>
  <c r="P18" i="39" s="1"/>
  <c r="L17" i="39"/>
  <c r="L16" i="39"/>
  <c r="H18" i="39"/>
  <c r="J18" i="39" s="1"/>
  <c r="A15" i="39"/>
  <c r="T11" i="40" l="1"/>
  <c r="S11" i="40"/>
  <c r="I21" i="40"/>
  <c r="J12" i="40"/>
  <c r="J21" i="40" s="1"/>
  <c r="M18" i="39"/>
  <c r="R13" i="39"/>
  <c r="P13" i="39"/>
  <c r="M13" i="39"/>
  <c r="G13" i="39" l="1"/>
  <c r="H13" i="39" s="1"/>
  <c r="I13" i="39" s="1"/>
  <c r="J13" i="39" s="1"/>
  <c r="H16" i="13"/>
  <c r="H15" i="13"/>
  <c r="I10" i="13"/>
  <c r="P19" i="39" l="1"/>
  <c r="M17" i="39"/>
  <c r="H17" i="39" s="1"/>
  <c r="J17" i="39" s="1"/>
  <c r="P16" i="39"/>
  <c r="M15" i="39"/>
  <c r="P15" i="39"/>
  <c r="R14" i="39"/>
  <c r="P14" i="39"/>
  <c r="R12" i="39"/>
  <c r="P12" i="39"/>
  <c r="M12" i="39"/>
  <c r="A1" i="39"/>
  <c r="G12" i="39" l="1"/>
  <c r="H12" i="39" s="1"/>
  <c r="I12" i="39" s="1"/>
  <c r="J12" i="39" s="1"/>
  <c r="P17" i="39"/>
  <c r="R11" i="39" s="1"/>
  <c r="N1" i="39"/>
  <c r="O2" i="39" s="1"/>
  <c r="O3" i="39" s="1"/>
  <c r="O4" i="39" s="1"/>
  <c r="H15" i="39"/>
  <c r="J15" i="39" s="1"/>
  <c r="M16" i="39"/>
  <c r="H16" i="39" s="1"/>
  <c r="J16" i="39" s="1"/>
  <c r="M19" i="39"/>
  <c r="H19" i="39" s="1"/>
  <c r="J19" i="39" s="1"/>
  <c r="J20" i="39" l="1"/>
  <c r="J24" i="13" s="1"/>
  <c r="Q7" i="39"/>
  <c r="S11" i="39" l="1"/>
  <c r="T11" i="39"/>
  <c r="I12" i="13" l="1"/>
</calcChain>
</file>

<file path=xl/sharedStrings.xml><?xml version="1.0" encoding="utf-8"?>
<sst xmlns="http://schemas.openxmlformats.org/spreadsheetml/2006/main" count="291" uniqueCount="193">
  <si>
    <t>Qty</t>
  </si>
  <si>
    <t>Project:</t>
  </si>
  <si>
    <t>From:</t>
  </si>
  <si>
    <t>Prepared by: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</si>
  <si>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</si>
  <si>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</si>
  <si>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</si>
  <si>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</si>
  <si>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</si>
  <si>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</si>
  <si>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</si>
  <si>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</si>
  <si>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</si>
  <si>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</si>
  <si>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</si>
  <si>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</si>
  <si>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</si>
  <si>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</si>
  <si>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</si>
  <si>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</si>
  <si>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</si>
  <si>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</si>
  <si>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</si>
  <si>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</si>
  <si>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</si>
  <si>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</si>
  <si>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</si>
  <si>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</si>
  <si>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</si>
  <si>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</si>
  <si>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</si>
  <si>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</si>
  <si>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</si>
  <si>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</si>
  <si>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</si>
  <si>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</si>
  <si>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</si>
  <si>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</si>
  <si>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</si>
  <si>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</si>
  <si>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</si>
  <si>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</si>
  <si>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</si>
  <si>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</si>
  <si>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</si>
  <si>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</si>
  <si>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</si>
  <si>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</si>
  <si>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</si>
  <si>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</si>
  <si>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</si>
  <si>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</si>
  <si>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</si>
  <si>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</si>
  <si>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</si>
  <si>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</si>
  <si>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</si>
  <si>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</si>
  <si>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</si>
  <si>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</si>
  <si>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</si>
  <si>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</si>
  <si>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</si>
  <si>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</si>
  <si>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</si>
  <si>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</si>
  <si>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</si>
  <si>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</si>
  <si>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</si>
  <si>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</si>
  <si>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</si>
  <si>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</si>
  <si>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</si>
  <si>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</si>
  <si>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</si>
  <si>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</si>
  <si>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</si>
  <si>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</si>
  <si>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</si>
  <si>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</si>
  <si>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</si>
  <si>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</si>
  <si>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</si>
  <si>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</si>
  <si>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</si>
  <si>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</si>
  <si>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</si>
  <si>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</si>
  <si>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</si>
  <si>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</si>
  <si>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</si>
  <si>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</si>
  <si>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</si>
  <si>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</si>
  <si>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</si>
  <si>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</si>
  <si>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</si>
  <si>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</si>
  <si>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</si>
  <si>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</si>
  <si>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</si>
  <si>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</si>
  <si>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</si>
  <si>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</si>
  <si>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</si>
  <si>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</si>
  <si>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</si>
  <si>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</si>
  <si>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</si>
  <si>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</si>
  <si>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</si>
  <si>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</si>
  <si>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</si>
  <si>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</si>
  <si>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</si>
  <si>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</si>
  <si>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</si>
  <si>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</si>
  <si>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</si>
  <si>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</si>
  <si>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</si>
  <si>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</si>
  <si>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</si>
  <si>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</si>
  <si>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</si>
  <si>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</si>
  <si>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</si>
  <si>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</si>
  <si>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</si>
  <si>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</si>
  <si>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</si>
  <si>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</si>
  <si>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</si>
  <si>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</si>
  <si>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</si>
  <si>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</si>
  <si>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</si>
  <si>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</si>
  <si>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</si>
  <si>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</si>
  <si>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</si>
  <si>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</si>
  <si>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</si>
  <si>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</si>
  <si>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</si>
  <si>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</si>
  <si>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</si>
  <si>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</si>
  <si>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</si>
  <si>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</si>
  <si>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</si>
  <si>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</si>
  <si>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</si>
  <si>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</si>
  <si>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</si>
  <si>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</si>
  <si>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</si>
  <si>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</si>
  <si>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</si>
  <si>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</si>
  <si>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</si>
  <si>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</si>
  <si>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</si>
  <si>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</si>
  <si>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</si>
  <si>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</si>
  <si>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</si>
  <si>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</si>
  <si>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Manual Roller Shades</t>
  </si>
  <si>
    <t>Install Trip Charge Budget                                                                           (Mileage, Time)</t>
  </si>
  <si>
    <t>Measure Trip Charge Budget                                                                           (Mileage, Time,)</t>
  </si>
  <si>
    <t>Installation based on fastening Shades to aluminum window system. Any change in mount substrate or location is subject to surcharge.</t>
  </si>
  <si>
    <t xml:space="preserve">dstorm@readwindow.com </t>
  </si>
  <si>
    <t xml:space="preserve">Chattanooga TN </t>
  </si>
  <si>
    <t xml:space="preserve">Sales Tax &amp; Install included </t>
  </si>
  <si>
    <t>Total w/Tax</t>
  </si>
  <si>
    <t>Single Manual Roller Shade</t>
  </si>
  <si>
    <t>RWP Manual Roller Shades with Exposed Roller (No Fascia)</t>
  </si>
  <si>
    <t>Fabric: Jumble 3%  Color: White/White</t>
  </si>
  <si>
    <t>Fabric:  Jumble 3% Color: White/White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</si>
  <si>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</si>
  <si>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</si>
  <si>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 LargeStandard </t>
  </si>
  <si>
    <t xml:space="preserve">Small Standard </t>
  </si>
  <si>
    <t xml:space="preserve">Freight </t>
  </si>
  <si>
    <t>UNUM HOW 2W RENO</t>
  </si>
  <si>
    <t xml:space="preserve">RWP Single Roller (No Fascia) White Skyline Brackets </t>
  </si>
  <si>
    <t xml:space="preserve">Standard Clutch Contols (Bracket Hardware Color: White) </t>
  </si>
  <si>
    <t>Estimate For:  UNUM HOW 2W RENO</t>
  </si>
  <si>
    <t>25-472 REV1</t>
  </si>
  <si>
    <t>Saturday Install ($5.00 per shade extra)</t>
  </si>
  <si>
    <t xml:space="preserve">Estimate For: Add Alt for Saturday Installaiton </t>
  </si>
  <si>
    <t>Add Alt for Saturday Install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</si>
</sst>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31" fillId="0" borderId="10" xfId="0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1" fillId="0" borderId="19" xfId="0" applyFont="1" applyBorder="1" applyAlignment="1">
      <alignment horizontal="center"/>
    </xf>
    <xf numFmtId="0" fontId="32" fillId="0" borderId="0" xfId="0" applyFont="1"/>
    <xf numFmtId="44" fontId="2" fillId="0" borderId="0" xfId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12" fontId="31" fillId="0" borderId="10" xfId="0" applyNumberFormat="1" applyFont="1" applyBorder="1" applyAlignment="1">
      <alignment horizontal="center"/>
    </xf>
    <xf numFmtId="12" fontId="31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44" fontId="5" fillId="0" borderId="19" xfId="1" applyFont="1" applyFill="1" applyBorder="1" applyAlignment="1">
      <alignment horizontal="center"/>
    </xf>
    <xf numFmtId="8" fontId="0" fillId="0" borderId="0" xfId="0" applyNumberFormat="1"/>
    <xf numFmtId="12" fontId="31" fillId="0" borderId="11" xfId="0" applyNumberFormat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1" fillId="0" borderId="1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9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2" fillId="0" borderId="2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9" fontId="30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0" xfId="0" applyFont="1" applyBorder="1"/>
    <xf numFmtId="44" fontId="3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9" xfId="0" applyFont="1" applyBorder="1"/>
    <xf numFmtId="9" fontId="30" fillId="0" borderId="9" xfId="0" applyNumberFormat="1" applyFont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2" fillId="4" borderId="6" xfId="1" applyFont="1" applyFill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184306</xdr:colOff>
      <xdr:row>0</xdr:row>
      <xdr:rowOff>43295</xdr:rowOff>
    </xdr:from>
    <xdr:to>
      <xdr:col>3</xdr:col>
      <xdr:colOff>411098</xdr:colOff>
      <xdr:row>8</xdr:row>
      <xdr:rowOff>43295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7647" y="43295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B9A84EA-5CC5-438E-AF5B-5107D367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72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5755A62-3C27-426F-9208-B630E871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998A386-FC2F-4B9F-98B3-6108B477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8625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14F5CC-AAC3-4898-B32D-621701D7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2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AE60FAF-9F51-4E18-B61E-0F54A535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68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312972-9493-4C66-90B4-8BA20693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97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3E0F752-AE56-42F0-AFA6-2FBBB847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580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67E67E2-B922-444E-88DD-EBE97FB8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88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U58"/>
  <sheetViews>
    <sheetView topLeftCell="A4" zoomScale="110" zoomScaleNormal="110" workbookViewId="0">
      <selection activeCell="I27" sqref="I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42578125" style="2" customWidth="1"/>
    <col min="10" max="10" width="15" style="2" customWidth="1"/>
    <col min="12" max="12" width="9.7109375" bestFit="1" customWidth="1"/>
  </cols>
  <sheetData>
    <row r="7" spans="1:21">
      <c r="H7" s="7"/>
      <c r="I7" s="18"/>
    </row>
    <row r="8" spans="1:21">
      <c r="H8" s="7"/>
      <c r="L8" s="2"/>
      <c r="M8" s="2"/>
      <c r="N8" s="2"/>
      <c r="O8" s="2"/>
    </row>
    <row r="9" spans="1:21" s="10" customFormat="1">
      <c r="A9" s="8"/>
      <c r="B9" s="11"/>
      <c r="C9" s="2"/>
      <c r="D9" s="2"/>
      <c r="E9" s="2"/>
      <c r="F9" s="2"/>
      <c r="G9" s="2"/>
      <c r="H9" s="2"/>
      <c r="I9" s="2"/>
      <c r="J9" s="2"/>
      <c r="M9"/>
      <c r="N9"/>
      <c r="O9"/>
      <c r="P9"/>
      <c r="Q9"/>
      <c r="R9"/>
      <c r="S9"/>
      <c r="T9"/>
      <c r="U9"/>
    </row>
    <row r="10" spans="1:21">
      <c r="B10" s="1" t="s">
        <v>21</v>
      </c>
      <c r="H10" s="7" t="s">
        <v>34</v>
      </c>
      <c r="I10" s="134" t="str">
        <f>'SOV '!F1</f>
        <v>25-472 REV1</v>
      </c>
      <c r="J10" s="80"/>
      <c r="L10" s="2"/>
      <c r="M10" s="2"/>
      <c r="N10" s="2"/>
      <c r="O10" s="2"/>
    </row>
    <row r="11" spans="1:21">
      <c r="L11" s="2"/>
      <c r="M11" s="2"/>
      <c r="N11" s="3"/>
      <c r="O11" s="2"/>
    </row>
    <row r="12" spans="1:21">
      <c r="B12" s="1" t="s">
        <v>12</v>
      </c>
      <c r="D12" s="2" t="s">
        <v>35</v>
      </c>
      <c r="H12" s="7" t="s">
        <v>19</v>
      </c>
      <c r="I12" s="82">
        <f ca="1">TODAY()</f>
        <v>45868</v>
      </c>
    </row>
    <row r="13" spans="1:21">
      <c r="B13" s="1"/>
      <c r="H13" s="7"/>
    </row>
    <row r="14" spans="1:21">
      <c r="B14" s="1" t="s">
        <v>2</v>
      </c>
      <c r="D14" s="80" t="s">
        <v>48</v>
      </c>
      <c r="H14" s="7" t="s">
        <v>1</v>
      </c>
    </row>
    <row r="15" spans="1:21">
      <c r="B15" s="1"/>
      <c r="D15" s="2" t="s">
        <v>17</v>
      </c>
      <c r="H15" s="7" t="str">
        <f>'SOV '!F3</f>
        <v>UNUM HOW 2W RENO</v>
      </c>
    </row>
    <row r="16" spans="1:21">
      <c r="B16" s="1"/>
      <c r="D16" s="2" t="s">
        <v>18</v>
      </c>
      <c r="H16" s="83" t="str">
        <f>'SOV '!F4</f>
        <v xml:space="preserve">Chattanooga TN </v>
      </c>
    </row>
    <row r="17" spans="1:21">
      <c r="B17" s="1"/>
    </row>
    <row r="18" spans="1:21">
      <c r="B18" s="7" t="s">
        <v>3</v>
      </c>
      <c r="D18" s="80" t="s">
        <v>162</v>
      </c>
      <c r="H18" s="1" t="s">
        <v>14</v>
      </c>
    </row>
    <row r="19" spans="1:21">
      <c r="D19" s="80" t="s">
        <v>161</v>
      </c>
      <c r="H19" s="80" t="s">
        <v>168</v>
      </c>
    </row>
    <row r="20" spans="1:21">
      <c r="D20" s="2" t="s">
        <v>13</v>
      </c>
      <c r="H20" s="80"/>
    </row>
    <row r="21" spans="1:21" ht="15.75" thickBot="1">
      <c r="B21" s="13"/>
      <c r="C21" s="13"/>
      <c r="D21" s="120" t="s">
        <v>172</v>
      </c>
      <c r="E21" s="13"/>
      <c r="F21" s="13"/>
      <c r="G21" s="13"/>
      <c r="H21" s="13"/>
      <c r="I21" s="13"/>
      <c r="J21" s="13"/>
    </row>
    <row r="22" spans="1:21" s="10" customFormat="1" ht="16.5" thickTop="1" thickBot="1">
      <c r="A22" s="8"/>
      <c r="B22" s="11"/>
      <c r="C22" s="2"/>
      <c r="D22" s="2"/>
      <c r="E22" s="2"/>
      <c r="F22" s="2"/>
      <c r="G22" s="2"/>
      <c r="H22" s="2"/>
      <c r="I22" s="2"/>
      <c r="J22" s="2"/>
      <c r="M22"/>
      <c r="N22"/>
      <c r="O22"/>
      <c r="P22"/>
      <c r="Q22"/>
      <c r="R22"/>
      <c r="S22"/>
      <c r="T22"/>
      <c r="U22"/>
    </row>
    <row r="23" spans="1:21" ht="15.75" thickBot="1">
      <c r="B23" s="145" t="s">
        <v>188</v>
      </c>
      <c r="C23" s="146"/>
      <c r="D23" s="147"/>
      <c r="E23" s="146"/>
      <c r="F23" s="146"/>
      <c r="G23" s="148"/>
      <c r="H23" s="149"/>
      <c r="I23" s="150"/>
      <c r="J23" s="151" t="s">
        <v>175</v>
      </c>
    </row>
    <row r="24" spans="1:21">
      <c r="B24" s="152">
        <v>84</v>
      </c>
      <c r="C24" s="153" t="s">
        <v>4</v>
      </c>
      <c r="D24" s="154" t="s">
        <v>177</v>
      </c>
      <c r="E24" s="155"/>
      <c r="F24" s="156"/>
      <c r="G24" s="156"/>
      <c r="H24" s="157"/>
      <c r="I24" s="158"/>
      <c r="J24" s="169">
        <f>'SOV '!J20</f>
        <v>21660</v>
      </c>
      <c r="L24" s="131"/>
    </row>
    <row r="25" spans="1:21">
      <c r="B25" s="159"/>
      <c r="C25" s="160"/>
      <c r="D25" s="155" t="s">
        <v>179</v>
      </c>
      <c r="E25" s="156"/>
      <c r="F25" s="156"/>
      <c r="G25" s="156"/>
      <c r="H25" s="157"/>
      <c r="I25" s="158"/>
      <c r="J25" s="161"/>
    </row>
    <row r="26" spans="1:21">
      <c r="B26" s="159"/>
      <c r="C26" s="160"/>
      <c r="D26" s="155" t="s">
        <v>187</v>
      </c>
      <c r="E26" s="156"/>
      <c r="F26" s="156"/>
      <c r="G26" s="156"/>
      <c r="H26" s="157"/>
      <c r="I26" s="158"/>
      <c r="J26" s="161"/>
    </row>
    <row r="27" spans="1:21" ht="15.75" thickBot="1">
      <c r="B27" s="162"/>
      <c r="C27" s="163"/>
      <c r="D27" s="164" t="s">
        <v>174</v>
      </c>
      <c r="E27" s="165"/>
      <c r="F27" s="165"/>
      <c r="G27" s="165"/>
      <c r="H27" s="166"/>
      <c r="I27" s="167"/>
      <c r="J27" s="168"/>
    </row>
    <row r="28" spans="1:21" ht="15" customHeight="1">
      <c r="A28" s="12"/>
      <c r="B28" s="11"/>
      <c r="K28" s="2"/>
      <c r="L28" s="2"/>
    </row>
    <row r="29" spans="1:21" ht="15.75" thickBot="1">
      <c r="B29" s="7" t="s">
        <v>191</v>
      </c>
      <c r="C29" s="8"/>
      <c r="D29" s="7"/>
      <c r="E29" s="8"/>
      <c r="F29" s="8"/>
      <c r="H29" s="6"/>
      <c r="I29" s="5"/>
      <c r="J29" s="124" t="s">
        <v>5</v>
      </c>
    </row>
    <row r="30" spans="1:21">
      <c r="B30" s="8">
        <v>1</v>
      </c>
      <c r="C30" s="8" t="s">
        <v>4</v>
      </c>
      <c r="D30" s="80" t="s">
        <v>192</v>
      </c>
      <c r="E30" s="112"/>
      <c r="F30" s="113"/>
      <c r="G30" s="113"/>
      <c r="H30" s="114"/>
      <c r="I30" s="115"/>
      <c r="J30" s="123">
        <v>560</v>
      </c>
      <c r="L30" s="131"/>
    </row>
    <row r="31" spans="1:21" ht="15" customHeight="1">
      <c r="A31" s="12"/>
      <c r="B31" s="11"/>
      <c r="K31" s="2"/>
      <c r="L31" s="2"/>
    </row>
    <row r="32" spans="1:21" ht="15" customHeight="1">
      <c r="A32" s="12"/>
      <c r="B32" s="4" t="s">
        <v>45</v>
      </c>
      <c r="C32" s="8"/>
      <c r="E32" s="8"/>
      <c r="F32" s="8"/>
      <c r="G32" s="8"/>
      <c r="H32" s="59"/>
      <c r="I32" s="5"/>
      <c r="K32" s="2"/>
      <c r="L32" s="2"/>
    </row>
    <row r="33" spans="1:12" ht="15" customHeight="1">
      <c r="A33" s="12"/>
      <c r="B33" s="11" t="s">
        <v>6</v>
      </c>
      <c r="C33" s="136" t="s">
        <v>171</v>
      </c>
      <c r="D33" s="137"/>
      <c r="E33" s="137"/>
      <c r="F33" s="137"/>
      <c r="G33" s="137"/>
      <c r="H33" s="137"/>
      <c r="I33" s="137"/>
      <c r="J33" s="137"/>
      <c r="K33" s="2"/>
      <c r="L33" s="2"/>
    </row>
    <row r="34" spans="1:12">
      <c r="A34" s="12"/>
      <c r="B34" s="11"/>
      <c r="C34" s="138"/>
      <c r="D34" s="137"/>
      <c r="E34" s="137"/>
      <c r="F34" s="137"/>
      <c r="G34" s="137"/>
      <c r="H34" s="137"/>
      <c r="I34" s="137"/>
      <c r="J34" s="137"/>
      <c r="K34" s="2"/>
      <c r="L34" s="2"/>
    </row>
    <row r="35" spans="1:12" ht="15.75" thickBot="1">
      <c r="A35" s="12"/>
      <c r="B35" s="15"/>
      <c r="C35" s="14"/>
      <c r="D35" s="15"/>
      <c r="E35" s="14"/>
      <c r="F35" s="14"/>
      <c r="G35" s="14"/>
      <c r="H35" s="16"/>
      <c r="I35" s="17"/>
      <c r="J35" s="13"/>
      <c r="K35" s="2"/>
      <c r="L35" s="2"/>
    </row>
    <row r="36" spans="1:12" ht="15.75" thickTop="1">
      <c r="A36" s="12"/>
      <c r="B36" s="8"/>
      <c r="C36" s="8"/>
      <c r="D36" s="4"/>
      <c r="E36" s="8"/>
      <c r="F36" s="8"/>
      <c r="G36" s="8"/>
      <c r="H36" s="9"/>
      <c r="I36" s="8"/>
      <c r="J36" s="8"/>
      <c r="K36" s="2"/>
      <c r="L36" s="2"/>
    </row>
    <row r="37" spans="1:12" ht="15" customHeight="1">
      <c r="A37" s="12"/>
      <c r="B37" s="1" t="s">
        <v>47</v>
      </c>
      <c r="K37" s="2"/>
      <c r="L37" s="2"/>
    </row>
    <row r="38" spans="1:12" ht="15" customHeight="1">
      <c r="A38" s="12"/>
      <c r="B38" s="11" t="s">
        <v>6</v>
      </c>
      <c r="C38" s="4" t="s">
        <v>7</v>
      </c>
      <c r="K38" s="2"/>
      <c r="L38" s="2"/>
    </row>
    <row r="39" spans="1:12" ht="15" customHeight="1">
      <c r="A39" s="12"/>
      <c r="B39" s="11"/>
      <c r="C39" s="83" t="s">
        <v>180</v>
      </c>
      <c r="K39" s="2"/>
      <c r="L39" s="2"/>
    </row>
    <row r="40" spans="1:12" ht="15" customHeight="1">
      <c r="A40" s="12"/>
      <c r="B40" s="11" t="s">
        <v>8</v>
      </c>
      <c r="C40" s="139" t="s">
        <v>166</v>
      </c>
      <c r="D40" s="137"/>
      <c r="E40" s="137"/>
      <c r="F40" s="137"/>
      <c r="G40" s="137"/>
      <c r="H40" s="137"/>
      <c r="I40" s="137"/>
      <c r="J40" s="137"/>
      <c r="K40" s="2"/>
      <c r="L40" s="2"/>
    </row>
    <row r="41" spans="1:12" ht="15" customHeight="1">
      <c r="A41" s="12"/>
      <c r="B41" s="11" t="s">
        <v>9</v>
      </c>
      <c r="C41" s="140" t="s">
        <v>20</v>
      </c>
      <c r="D41" s="137"/>
      <c r="E41" s="137"/>
      <c r="F41" s="137"/>
      <c r="G41" s="137"/>
      <c r="H41" s="137"/>
      <c r="I41" s="137"/>
      <c r="J41" s="137"/>
      <c r="K41" s="2"/>
      <c r="L41" s="2"/>
    </row>
    <row r="42" spans="1:12" ht="15" customHeight="1">
      <c r="A42" s="12"/>
      <c r="B42" s="11"/>
      <c r="C42" s="137"/>
      <c r="D42" s="137"/>
      <c r="E42" s="137"/>
      <c r="F42" s="137"/>
      <c r="G42" s="137"/>
      <c r="H42" s="137"/>
      <c r="I42" s="137"/>
      <c r="J42" s="137"/>
      <c r="K42" s="2"/>
      <c r="L42" s="2"/>
    </row>
    <row r="43" spans="1:12" ht="15" customHeight="1">
      <c r="A43" s="12"/>
      <c r="B43" s="11" t="s">
        <v>10</v>
      </c>
      <c r="C43" s="141" t="s">
        <v>181</v>
      </c>
      <c r="D43" s="142"/>
      <c r="E43" s="142"/>
      <c r="F43" s="142"/>
      <c r="G43" s="142"/>
      <c r="H43" s="142"/>
      <c r="I43" s="142"/>
      <c r="J43" s="142"/>
      <c r="K43" s="2"/>
      <c r="L43" s="2"/>
    </row>
    <row r="44" spans="1:12" ht="15" customHeight="1">
      <c r="A44" s="12"/>
      <c r="B44" s="11"/>
      <c r="C44" s="142"/>
      <c r="D44" s="142"/>
      <c r="E44" s="142"/>
      <c r="F44" s="142"/>
      <c r="G44" s="142"/>
      <c r="H44" s="142"/>
      <c r="I44" s="142"/>
      <c r="J44" s="142"/>
      <c r="K44" s="2"/>
      <c r="L44" s="2"/>
    </row>
    <row r="45" spans="1:12" ht="15" customHeight="1">
      <c r="A45" s="12"/>
      <c r="B45" s="11" t="s">
        <v>15</v>
      </c>
      <c r="C45" s="139" t="s">
        <v>50</v>
      </c>
      <c r="D45" s="137"/>
      <c r="E45" s="137"/>
      <c r="F45" s="137"/>
      <c r="G45" s="137"/>
      <c r="H45" s="137"/>
      <c r="I45" s="137"/>
      <c r="J45" s="137"/>
      <c r="K45" s="2"/>
      <c r="L45" s="2"/>
    </row>
    <row r="46" spans="1:12" ht="15" customHeight="1">
      <c r="A46" s="12"/>
      <c r="B46" s="11"/>
      <c r="C46" s="137"/>
      <c r="D46" s="137"/>
      <c r="E46" s="137"/>
      <c r="F46" s="137"/>
      <c r="G46" s="137"/>
      <c r="H46" s="137"/>
      <c r="I46" s="137"/>
      <c r="J46" s="137"/>
      <c r="K46" s="2"/>
      <c r="L46" s="2"/>
    </row>
    <row r="47" spans="1:12" ht="15" customHeight="1">
      <c r="A47" s="12"/>
      <c r="B47" s="4" t="s">
        <v>11</v>
      </c>
      <c r="K47" s="2"/>
      <c r="L47" s="2"/>
    </row>
    <row r="48" spans="1:12">
      <c r="B48" s="8"/>
    </row>
    <row r="49" spans="2:2">
      <c r="B49" s="80" t="s">
        <v>163</v>
      </c>
    </row>
    <row r="50" spans="2:2">
      <c r="B50" s="1" t="s">
        <v>48</v>
      </c>
    </row>
    <row r="52" spans="2:2">
      <c r="B52" s="11"/>
    </row>
    <row r="55" spans="2:2">
      <c r="B55" s="11"/>
    </row>
    <row r="58" spans="2:2">
      <c r="B58" s="11"/>
    </row>
  </sheetData>
  <mergeCells count="5">
    <mergeCell ref="C33:J34"/>
    <mergeCell ref="C45:J46"/>
    <mergeCell ref="C41:J42"/>
    <mergeCell ref="C43:J44"/>
    <mergeCell ref="C40:J40"/>
  </mergeCells>
  <hyperlinks>
    <hyperlink ref="D21" r:id="rId1" xr:uid="{E17430B7-090E-4088-90B9-099C2CD2E56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3A66-55E7-49ED-8799-48BC86301634}">
  <sheetPr>
    <tabColor rgb="FFFFFF00"/>
  </sheetPr>
  <dimension ref="A1:T192"/>
  <sheetViews>
    <sheetView tabSelected="1" topLeftCell="A4" zoomScale="110" zoomScaleNormal="110" workbookViewId="0">
      <selection activeCell="F5" sqref="F5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45868</v>
      </c>
      <c r="B1" s="143"/>
      <c r="C1" s="143"/>
      <c r="D1" s="143"/>
      <c r="E1" s="19" t="s">
        <v>16</v>
      </c>
      <c r="F1" s="122" t="s">
        <v>189</v>
      </c>
      <c r="G1"/>
      <c r="M1" s="22" t="s">
        <v>25</v>
      </c>
      <c r="N1" s="55">
        <f>SUM(P12:P14)</f>
        <v>5879.57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9045.49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836.71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9882.2000000000007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SUM(H12:H19)</f>
        <v>20300.34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SUM(P12:P19)</f>
        <v>9804.3700000000008</v>
      </c>
      <c r="S11" s="74">
        <f>SUM(Q7-R11)</f>
        <v>10495.97</v>
      </c>
      <c r="T11" s="77">
        <f>SUM(Q7-R11)/Q7</f>
        <v>0.52</v>
      </c>
    </row>
    <row r="12" spans="1:20" s="42" customFormat="1" ht="30" customHeight="1" thickTop="1">
      <c r="A12" s="135">
        <v>55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9977</v>
      </c>
      <c r="I12" s="75">
        <f t="shared" ref="I12:I13" si="1">SUM(H12*$I$11)</f>
        <v>922.87</v>
      </c>
      <c r="J12" s="75">
        <f t="shared" ref="J12" si="2">SUM(H12:I12)</f>
        <v>10899.87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3990.8</v>
      </c>
      <c r="R12" s="76">
        <f t="shared" ref="R12" si="5">SUM(((C12*D12)/144)*A12)</f>
        <v>1135.95</v>
      </c>
      <c r="S12" s="42" t="s">
        <v>44</v>
      </c>
    </row>
    <row r="13" spans="1:20" s="42" customFormat="1" ht="30" customHeight="1">
      <c r="A13" s="118">
        <v>29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4722.07</v>
      </c>
      <c r="I13" s="75">
        <f t="shared" si="1"/>
        <v>436.79</v>
      </c>
      <c r="J13" s="75">
        <f t="shared" ref="J13" si="7">SUM(H13:I13)</f>
        <v>5158.8599999999997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1888.77</v>
      </c>
      <c r="R13" s="76">
        <f t="shared" ref="R13" si="9">SUM(((C13*D13)/144)*A13)</f>
        <v>444.68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ref="R14" si="10">SUM(((C14*D14)/144)*A14)</f>
        <v>0</v>
      </c>
      <c r="S14" s="42" t="s">
        <v>44</v>
      </c>
    </row>
    <row r="15" spans="1:20" s="42" customFormat="1" ht="30" customHeight="1">
      <c r="A15" s="54">
        <f>SUM(A12:A14)</f>
        <v>84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4200</v>
      </c>
      <c r="I15" s="75"/>
      <c r="J15" s="75">
        <f t="shared" ref="J15:J19" si="11">SUM(H15:I15)</f>
        <v>4200</v>
      </c>
      <c r="K15" s="40"/>
      <c r="L15" s="41">
        <v>35</v>
      </c>
      <c r="M15" s="57">
        <f t="shared" ref="M15" si="12">SUM(L15/(1-$N$15))</f>
        <v>46.67</v>
      </c>
      <c r="N15" s="37">
        <v>0.25</v>
      </c>
      <c r="O15" s="58"/>
      <c r="P15" s="61">
        <f>L15*A15</f>
        <v>2940</v>
      </c>
      <c r="Q15" s="44"/>
      <c r="R15" s="85" t="s">
        <v>52</v>
      </c>
    </row>
    <row r="16" spans="1:20" s="42" customFormat="1" ht="30" customHeight="1">
      <c r="A16" s="53">
        <v>1</v>
      </c>
      <c r="B16" s="62"/>
      <c r="C16" s="62"/>
      <c r="D16" s="62"/>
      <c r="E16" s="60" t="s">
        <v>33</v>
      </c>
      <c r="F16" s="60"/>
      <c r="G16" s="75">
        <v>135</v>
      </c>
      <c r="H16" s="64">
        <f>SUM(G16*A16)</f>
        <v>135</v>
      </c>
      <c r="I16" s="63"/>
      <c r="J16" s="65">
        <f t="shared" si="11"/>
        <v>135</v>
      </c>
      <c r="K16" s="40"/>
      <c r="L16" s="41">
        <f>50*2</f>
        <v>100</v>
      </c>
      <c r="M16" s="57">
        <f>SUM(L16/(1-$N$15))</f>
        <v>133.33000000000001</v>
      </c>
      <c r="P16" s="61">
        <f t="shared" ref="P16:P19" si="13">L16*A16</f>
        <v>100</v>
      </c>
      <c r="R16" s="85" t="s">
        <v>53</v>
      </c>
    </row>
    <row r="17" spans="1:19" s="42" customFormat="1" ht="30" customHeight="1">
      <c r="A17" s="62">
        <v>1</v>
      </c>
      <c r="B17" s="62"/>
      <c r="C17" s="62"/>
      <c r="D17" s="62"/>
      <c r="E17" s="60" t="s">
        <v>170</v>
      </c>
      <c r="F17" s="60"/>
      <c r="G17" s="75">
        <v>110</v>
      </c>
      <c r="H17" s="64">
        <f>SUM(G17*A17)</f>
        <v>110</v>
      </c>
      <c r="I17" s="63"/>
      <c r="J17" s="65">
        <f t="shared" si="11"/>
        <v>110</v>
      </c>
      <c r="K17" s="40"/>
      <c r="L17" s="41">
        <f>0.7*44+50*1</f>
        <v>80.8</v>
      </c>
      <c r="M17" s="57">
        <f>SUM(L17/(1-$N$15))</f>
        <v>107.73</v>
      </c>
      <c r="P17" s="61">
        <f t="shared" si="13"/>
        <v>80.8</v>
      </c>
      <c r="Q17" s="44"/>
      <c r="R17" s="85" t="s">
        <v>51</v>
      </c>
    </row>
    <row r="18" spans="1:19" s="42" customFormat="1" ht="30" customHeight="1">
      <c r="A18" s="62">
        <v>1</v>
      </c>
      <c r="B18" s="62"/>
      <c r="C18" s="62"/>
      <c r="D18" s="62"/>
      <c r="E18" s="60" t="s">
        <v>169</v>
      </c>
      <c r="F18" s="60"/>
      <c r="G18" s="63">
        <v>550</v>
      </c>
      <c r="H18" s="64">
        <f>SUM(G18*A18)</f>
        <v>550</v>
      </c>
      <c r="I18" s="63"/>
      <c r="J18" s="65">
        <f t="shared" ref="J18" si="14">SUM(H18:I18)</f>
        <v>550</v>
      </c>
      <c r="K18" s="40"/>
      <c r="L18" s="41">
        <f>(0.7*220)+(50*4)</f>
        <v>354</v>
      </c>
      <c r="M18" s="57">
        <f>SUM(L18/(1-$N$15))</f>
        <v>472</v>
      </c>
      <c r="O18" s="43"/>
      <c r="P18" s="61">
        <f t="shared" ref="P18" si="15">L18*A18</f>
        <v>354</v>
      </c>
      <c r="Q18" s="45"/>
      <c r="R18" s="86" t="s">
        <v>51</v>
      </c>
    </row>
    <row r="19" spans="1:19" s="42" customFormat="1" ht="30" customHeight="1" thickBot="1">
      <c r="A19" s="62">
        <v>1</v>
      </c>
      <c r="B19" s="62"/>
      <c r="C19" s="62"/>
      <c r="D19" s="62"/>
      <c r="E19" s="60" t="s">
        <v>184</v>
      </c>
      <c r="F19" s="60"/>
      <c r="G19" s="133">
        <v>606.27</v>
      </c>
      <c r="H19" s="64">
        <f>SUM(G19*A19)</f>
        <v>606.27</v>
      </c>
      <c r="I19" s="63"/>
      <c r="J19" s="65">
        <f t="shared" si="11"/>
        <v>606.27</v>
      </c>
      <c r="K19" s="40"/>
      <c r="L19" s="41">
        <v>450</v>
      </c>
      <c r="M19" s="57">
        <f>SUM(L19/(1-$N$15))</f>
        <v>600</v>
      </c>
      <c r="O19" s="43"/>
      <c r="P19" s="61">
        <f t="shared" si="13"/>
        <v>450</v>
      </c>
      <c r="Q19" s="45"/>
      <c r="R19" s="86" t="s">
        <v>51</v>
      </c>
    </row>
    <row r="20" spans="1:19" ht="40.15" customHeight="1" thickTop="1">
      <c r="A20" s="46"/>
      <c r="B20" s="47"/>
      <c r="C20" s="47"/>
      <c r="D20" s="47"/>
      <c r="E20" s="47"/>
      <c r="F20" s="47"/>
      <c r="G20" s="84"/>
      <c r="H20" s="125"/>
      <c r="I20" s="48">
        <f>SUM(I12:I19)</f>
        <v>1359.66</v>
      </c>
      <c r="J20" s="49">
        <f>SUM(J12:J19)</f>
        <v>21660</v>
      </c>
      <c r="K20" s="1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87" t="s">
        <v>54</v>
      </c>
      <c r="E23" s="23"/>
      <c r="I23" s="25"/>
      <c r="J23" s="40"/>
      <c r="K23" s="23"/>
    </row>
    <row r="24" spans="1:19" s="42" customFormat="1" ht="24.95" customHeight="1">
      <c r="A24" s="87" t="s">
        <v>55</v>
      </c>
      <c r="E24" s="23"/>
      <c r="I24" s="25"/>
      <c r="J24" s="40"/>
      <c r="K24" s="50"/>
    </row>
    <row r="25" spans="1:19" ht="24.95" customHeight="1">
      <c r="A25" s="91" t="s">
        <v>56</v>
      </c>
      <c r="B25" s="92"/>
      <c r="C25" s="92"/>
      <c r="D25" s="92"/>
      <c r="E25" s="93"/>
      <c r="F25" s="92"/>
      <c r="G25" s="42"/>
      <c r="H25" s="42"/>
      <c r="I25" s="25"/>
      <c r="J25" s="40"/>
      <c r="K25" s="1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1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1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1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1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1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1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1"/>
      <c r="J47" s="52"/>
      <c r="K47" s="1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10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</row>
  </sheetData>
  <mergeCells count="1">
    <mergeCell ref="A1:D1"/>
  </mergeCells>
  <phoneticPr fontId="33" type="noConversion"/>
  <conditionalFormatting sqref="D12 A12:A13 C13:D13 D14">
    <cfRule type="expression" dxfId="1" priority="1">
      <formula>$I12="Coupling"</formula>
    </cfRule>
  </conditionalFormatting>
  <hyperlinks>
    <hyperlink ref="F7" r:id="rId1" xr:uid="{AA92E082-BB71-40A7-9F98-A98AD2698D72}"/>
    <hyperlink ref="F8" r:id="rId2" xr:uid="{419CC2CD-2BE3-41AC-8A5F-617F9B77746B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FDAF-591B-4E0B-B357-278F478EC4AB}">
  <dimension ref="A1:T193"/>
  <sheetViews>
    <sheetView topLeftCell="A8" zoomScale="110" zoomScaleNormal="110" workbookViewId="0">
      <selection activeCell="E17" sqref="E17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45868</v>
      </c>
      <c r="B1" s="143"/>
      <c r="C1" s="143"/>
      <c r="D1" s="143"/>
      <c r="E1" s="19" t="s">
        <v>16</v>
      </c>
      <c r="F1" s="122" t="s">
        <v>189</v>
      </c>
      <c r="G1"/>
      <c r="M1" s="22" t="s">
        <v>25</v>
      </c>
      <c r="N1" s="55">
        <f>SUM(P12:P14)</f>
        <v>5879.57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9045.49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836.71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9882.2000000000007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SUM(H12:H20)</f>
        <v>20860.34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SUM(P12:P20)</f>
        <v>10224.370000000001</v>
      </c>
      <c r="S11" s="74">
        <f>SUM(Q7-R11)</f>
        <v>10635.97</v>
      </c>
      <c r="T11" s="77">
        <f>SUM(Q7-R11)/Q7</f>
        <v>0.51</v>
      </c>
    </row>
    <row r="12" spans="1:20" s="42" customFormat="1" ht="30" customHeight="1" thickTop="1">
      <c r="A12" s="135">
        <v>55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9977</v>
      </c>
      <c r="I12" s="75">
        <f t="shared" ref="I12:I13" si="1">SUM(H12*$I$11)</f>
        <v>922.87</v>
      </c>
      <c r="J12" s="75">
        <f t="shared" ref="J12" si="2">SUM(H12:I12)</f>
        <v>10899.87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3990.8</v>
      </c>
      <c r="R12" s="76">
        <f t="shared" ref="R12:R14" si="5">SUM(((C12*D12)/144)*A12)</f>
        <v>1135.95</v>
      </c>
      <c r="S12" s="42" t="s">
        <v>44</v>
      </c>
    </row>
    <row r="13" spans="1:20" s="42" customFormat="1" ht="30" customHeight="1">
      <c r="A13" s="118">
        <v>29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4722.07</v>
      </c>
      <c r="I13" s="75">
        <f t="shared" si="1"/>
        <v>436.79</v>
      </c>
      <c r="J13" s="75">
        <f t="shared" ref="J13" si="7">SUM(H13:I13)</f>
        <v>5158.8599999999997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1888.77</v>
      </c>
      <c r="R13" s="76">
        <f t="shared" si="5"/>
        <v>444.68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si="5"/>
        <v>0</v>
      </c>
      <c r="S14" s="42" t="s">
        <v>44</v>
      </c>
    </row>
    <row r="15" spans="1:20" s="42" customFormat="1" ht="30" customHeight="1">
      <c r="A15" s="54">
        <f>SUM(A12:A14)</f>
        <v>84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4200</v>
      </c>
      <c r="I15" s="75"/>
      <c r="J15" s="75">
        <f t="shared" ref="J15:J20" si="9">SUM(H15:I15)</f>
        <v>4200</v>
      </c>
      <c r="K15" s="40"/>
      <c r="L15" s="41">
        <v>35</v>
      </c>
      <c r="M15" s="57">
        <f t="shared" ref="M15" si="10">SUM(L15/(1-$N$15))</f>
        <v>46.67</v>
      </c>
      <c r="N15" s="37">
        <v>0.25</v>
      </c>
      <c r="O15" s="58"/>
      <c r="P15" s="61">
        <f>L15*A15</f>
        <v>2940</v>
      </c>
      <c r="Q15" s="44"/>
      <c r="R15" s="85" t="s">
        <v>52</v>
      </c>
    </row>
    <row r="16" spans="1:20" s="42" customFormat="1" ht="30" customHeight="1">
      <c r="A16" s="53">
        <v>1</v>
      </c>
      <c r="B16" s="62"/>
      <c r="C16" s="62"/>
      <c r="D16" s="62"/>
      <c r="E16" s="60" t="s">
        <v>190</v>
      </c>
      <c r="F16" s="60"/>
      <c r="G16" s="75">
        <v>560</v>
      </c>
      <c r="H16" s="64">
        <f>SUM(G16*A16)</f>
        <v>560</v>
      </c>
      <c r="I16" s="63"/>
      <c r="J16" s="65">
        <f t="shared" ref="J16" si="11">SUM(H16:I16)</f>
        <v>560</v>
      </c>
      <c r="K16" s="40"/>
      <c r="L16" s="41">
        <f>5*84</f>
        <v>420</v>
      </c>
      <c r="M16" s="57">
        <f>SUM(L16/(1-$N$15))</f>
        <v>560</v>
      </c>
      <c r="P16" s="61">
        <f t="shared" ref="P16" si="12">L16*A16</f>
        <v>420</v>
      </c>
      <c r="R16" s="85" t="s">
        <v>53</v>
      </c>
    </row>
    <row r="17" spans="1:19" s="42" customFormat="1" ht="30" customHeight="1">
      <c r="A17" s="53">
        <v>1</v>
      </c>
      <c r="B17" s="62"/>
      <c r="C17" s="62"/>
      <c r="D17" s="62"/>
      <c r="E17" s="60" t="s">
        <v>33</v>
      </c>
      <c r="F17" s="60"/>
      <c r="G17" s="75">
        <v>135</v>
      </c>
      <c r="H17" s="64">
        <f>SUM(G17*A17)</f>
        <v>135</v>
      </c>
      <c r="I17" s="63"/>
      <c r="J17" s="65">
        <f t="shared" si="9"/>
        <v>135</v>
      </c>
      <c r="K17" s="40"/>
      <c r="L17" s="41">
        <f>50*2</f>
        <v>100</v>
      </c>
      <c r="M17" s="57">
        <f>SUM(L17/(1-$N$15))</f>
        <v>133.33000000000001</v>
      </c>
      <c r="P17" s="61">
        <f t="shared" ref="P17:P20" si="13">L17*A17</f>
        <v>100</v>
      </c>
      <c r="R17" s="85" t="s">
        <v>53</v>
      </c>
    </row>
    <row r="18" spans="1:19" s="42" customFormat="1" ht="30" customHeight="1">
      <c r="A18" s="62">
        <v>1</v>
      </c>
      <c r="B18" s="62"/>
      <c r="C18" s="62"/>
      <c r="D18" s="62"/>
      <c r="E18" s="60" t="s">
        <v>170</v>
      </c>
      <c r="F18" s="60"/>
      <c r="G18" s="75">
        <v>110</v>
      </c>
      <c r="H18" s="64">
        <f>SUM(G18*A18)</f>
        <v>110</v>
      </c>
      <c r="I18" s="63"/>
      <c r="J18" s="65">
        <f t="shared" si="9"/>
        <v>110</v>
      </c>
      <c r="K18" s="40"/>
      <c r="L18" s="41">
        <f>0.7*44+50*1</f>
        <v>80.8</v>
      </c>
      <c r="M18" s="57">
        <f>SUM(L18/(1-$N$15))</f>
        <v>107.73</v>
      </c>
      <c r="P18" s="61">
        <f t="shared" si="13"/>
        <v>80.8</v>
      </c>
      <c r="Q18" s="44"/>
      <c r="R18" s="85" t="s">
        <v>51</v>
      </c>
    </row>
    <row r="19" spans="1:19" s="42" customFormat="1" ht="30" customHeight="1">
      <c r="A19" s="62">
        <v>1</v>
      </c>
      <c r="B19" s="62"/>
      <c r="C19" s="62"/>
      <c r="D19" s="62"/>
      <c r="E19" s="60" t="s">
        <v>169</v>
      </c>
      <c r="F19" s="60"/>
      <c r="G19" s="63">
        <v>550</v>
      </c>
      <c r="H19" s="64">
        <f>SUM(G19*A19)</f>
        <v>550</v>
      </c>
      <c r="I19" s="63"/>
      <c r="J19" s="65">
        <f t="shared" ref="J19" si="14">SUM(H19:I19)</f>
        <v>550</v>
      </c>
      <c r="K19" s="40"/>
      <c r="L19" s="41">
        <f>(0.7*220)+(50*4)</f>
        <v>354</v>
      </c>
      <c r="M19" s="57">
        <f>SUM(L19/(1-$N$15))</f>
        <v>472</v>
      </c>
      <c r="O19" s="43"/>
      <c r="P19" s="61">
        <f t="shared" si="13"/>
        <v>354</v>
      </c>
      <c r="Q19" s="45"/>
      <c r="R19" s="86" t="s">
        <v>51</v>
      </c>
    </row>
    <row r="20" spans="1:19" s="42" customFormat="1" ht="30" customHeight="1" thickBot="1">
      <c r="A20" s="62">
        <v>1</v>
      </c>
      <c r="B20" s="62"/>
      <c r="C20" s="62"/>
      <c r="D20" s="62"/>
      <c r="E20" s="60" t="s">
        <v>184</v>
      </c>
      <c r="F20" s="60"/>
      <c r="G20" s="133">
        <v>606.27</v>
      </c>
      <c r="H20" s="64">
        <f>SUM(G20*A20)</f>
        <v>606.27</v>
      </c>
      <c r="I20" s="63"/>
      <c r="J20" s="65">
        <f t="shared" si="9"/>
        <v>606.27</v>
      </c>
      <c r="K20" s="40"/>
      <c r="L20" s="41">
        <v>450</v>
      </c>
      <c r="M20" s="57">
        <f>SUM(L20/(1-$N$15))</f>
        <v>600</v>
      </c>
      <c r="O20" s="43"/>
      <c r="P20" s="61">
        <f t="shared" si="13"/>
        <v>450</v>
      </c>
      <c r="Q20" s="45"/>
      <c r="R20" s="86" t="s">
        <v>51</v>
      </c>
    </row>
    <row r="21" spans="1:19" ht="40.15" customHeight="1" thickTop="1">
      <c r="A21" s="46"/>
      <c r="B21" s="47"/>
      <c r="C21" s="47"/>
      <c r="D21" s="47"/>
      <c r="E21" s="47"/>
      <c r="F21" s="47"/>
      <c r="G21" s="84"/>
      <c r="H21" s="125"/>
      <c r="I21" s="48">
        <f>SUM(I12:I20)</f>
        <v>1359.66</v>
      </c>
      <c r="J21" s="49">
        <f>SUM(J12:J20)</f>
        <v>22220</v>
      </c>
      <c r="K21" s="10"/>
      <c r="L21" s="42"/>
      <c r="M21" s="42"/>
      <c r="N21" s="42"/>
      <c r="O21" s="43"/>
      <c r="P21" s="42"/>
      <c r="Q21" s="42"/>
      <c r="R21" s="42"/>
      <c r="S21" s="42"/>
    </row>
    <row r="22" spans="1:19" s="42" customFormat="1" ht="24.95" customHeight="1">
      <c r="A22" s="23"/>
      <c r="B22" s="23"/>
      <c r="C22" s="23"/>
      <c r="D22" s="23"/>
      <c r="E22" s="23"/>
      <c r="F22" s="23"/>
      <c r="G22" s="23"/>
      <c r="H22" s="23"/>
      <c r="I22" s="25"/>
      <c r="J22" s="40"/>
      <c r="K22" s="23"/>
    </row>
    <row r="23" spans="1:19" s="42" customFormat="1" ht="24.95" customHeight="1">
      <c r="A23" s="31"/>
      <c r="B23"/>
      <c r="C23"/>
      <c r="D23"/>
      <c r="E23" s="23"/>
      <c r="F23"/>
      <c r="G23"/>
      <c r="H23"/>
      <c r="I23" s="25"/>
      <c r="J23" s="40"/>
      <c r="K23" s="23"/>
    </row>
    <row r="24" spans="1:19" s="42" customFormat="1" ht="24.95" customHeight="1">
      <c r="A24" s="87" t="s">
        <v>54</v>
      </c>
      <c r="E24" s="23"/>
      <c r="I24" s="25"/>
      <c r="J24" s="40"/>
      <c r="K24" s="23"/>
    </row>
    <row r="25" spans="1:19" s="42" customFormat="1" ht="24.95" customHeight="1">
      <c r="A25" s="87" t="s">
        <v>55</v>
      </c>
      <c r="E25" s="23"/>
      <c r="I25" s="25"/>
      <c r="J25" s="40"/>
      <c r="K25" s="50"/>
    </row>
    <row r="26" spans="1:19" ht="24.95" customHeight="1">
      <c r="A26" s="91" t="s">
        <v>56</v>
      </c>
      <c r="B26" s="92"/>
      <c r="C26" s="92"/>
      <c r="D26" s="92"/>
      <c r="E26" s="93"/>
      <c r="F26" s="92"/>
      <c r="G26" s="42"/>
      <c r="H26" s="42"/>
      <c r="I26" s="25"/>
      <c r="J26" s="40"/>
      <c r="K26" s="10"/>
    </row>
    <row r="27" spans="1:19" ht="24.95" customHeight="1">
      <c r="A27" s="23"/>
      <c r="B27" s="42"/>
      <c r="C27" s="42"/>
      <c r="D27" s="42"/>
      <c r="E27" s="23"/>
      <c r="F27" s="42"/>
      <c r="G27" s="42"/>
      <c r="H27" s="42"/>
      <c r="I27" s="25"/>
      <c r="J27" s="40"/>
      <c r="K27" s="10"/>
    </row>
    <row r="28" spans="1:19" ht="24.95" customHeight="1">
      <c r="A28" s="23"/>
      <c r="B28" s="23"/>
      <c r="C28" s="23"/>
      <c r="D28" s="23"/>
      <c r="E28" s="23"/>
      <c r="F28"/>
      <c r="G28"/>
      <c r="H28"/>
      <c r="I28" s="25"/>
      <c r="J28" s="40"/>
      <c r="K28" s="10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s="42" customFormat="1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23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ht="24.95" customHeight="1">
      <c r="A32" s="23"/>
      <c r="B32" s="23"/>
      <c r="C32" s="23"/>
      <c r="D32" s="23"/>
      <c r="E32" s="23"/>
      <c r="F32" s="23"/>
      <c r="G32" s="23"/>
      <c r="H32" s="23"/>
      <c r="I32" s="25"/>
      <c r="J32" s="40"/>
      <c r="K32" s="10"/>
    </row>
    <row r="33" spans="1:11" s="42" customFormat="1" ht="24.95" customHeight="1">
      <c r="A33" s="32"/>
      <c r="B33" s="32"/>
      <c r="C33" s="32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10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23"/>
    </row>
    <row r="39" spans="1:11" s="42" customFormat="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10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s="42" customFormat="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23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23"/>
      <c r="B46" s="23"/>
      <c r="C46" s="23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32"/>
      <c r="B47" s="32"/>
      <c r="C47" s="32"/>
      <c r="D47" s="23"/>
      <c r="E47" s="23"/>
      <c r="F47" s="23"/>
      <c r="G47" s="23"/>
      <c r="H47" s="23"/>
      <c r="I47" s="25"/>
      <c r="J47" s="40"/>
      <c r="K47" s="10"/>
    </row>
    <row r="48" spans="1:11" ht="24.95" customHeight="1">
      <c r="A48" s="23"/>
      <c r="B48" s="23"/>
      <c r="C48" s="23"/>
      <c r="D48" s="23"/>
      <c r="E48" s="23"/>
      <c r="F48" s="23"/>
      <c r="G48" s="23"/>
      <c r="H48" s="23"/>
      <c r="I48" s="51"/>
      <c r="J48" s="52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 ht="20.100000000000001" customHeight="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  <c r="K192" s="10"/>
    </row>
    <row r="193" spans="1:10">
      <c r="A193" s="23"/>
      <c r="B193" s="23"/>
      <c r="C193" s="23"/>
      <c r="D193" s="23"/>
      <c r="E193" s="23"/>
      <c r="I193" s="23"/>
      <c r="J193" s="10"/>
    </row>
  </sheetData>
  <mergeCells count="1">
    <mergeCell ref="A1:D1"/>
  </mergeCells>
  <conditionalFormatting sqref="D12 A12:A13 C13:D13 D14">
    <cfRule type="expression" dxfId="0" priority="1">
      <formula>$I12="Coupling"</formula>
    </cfRule>
  </conditionalFormatting>
  <hyperlinks>
    <hyperlink ref="F7" r:id="rId1" xr:uid="{18B27396-C9E9-46C9-9084-1B2302797226}"/>
    <hyperlink ref="F8" r:id="rId2" xr:uid="{14055A97-DAFE-434F-A469-F30AC75AA406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8" t="s">
        <v>95</v>
      </c>
      <c r="B1" s="80" t="s">
        <v>94</v>
      </c>
      <c r="D1" s="102" t="s">
        <v>93</v>
      </c>
      <c r="H1" s="102" t="s">
        <v>92</v>
      </c>
    </row>
    <row r="2" spans="1:11">
      <c r="A2" s="80" t="s">
        <v>64</v>
      </c>
      <c r="B2" s="80">
        <v>50</v>
      </c>
      <c r="D2" s="100">
        <v>20</v>
      </c>
    </row>
    <row r="3" spans="1:11">
      <c r="A3" s="80" t="s">
        <v>91</v>
      </c>
      <c r="B3">
        <v>40</v>
      </c>
      <c r="D3" s="97">
        <v>25</v>
      </c>
      <c r="I3" s="101" t="s">
        <v>90</v>
      </c>
      <c r="J3" s="101"/>
      <c r="K3" s="101" t="s">
        <v>23</v>
      </c>
    </row>
    <row r="4" spans="1:11">
      <c r="A4" s="80" t="s">
        <v>89</v>
      </c>
      <c r="B4">
        <v>25</v>
      </c>
      <c r="D4" s="97">
        <v>40</v>
      </c>
      <c r="I4" s="80" t="s">
        <v>88</v>
      </c>
      <c r="K4" s="99" t="s">
        <v>87</v>
      </c>
    </row>
    <row r="5" spans="1:11">
      <c r="A5" s="80" t="s">
        <v>86</v>
      </c>
      <c r="B5">
        <v>20</v>
      </c>
      <c r="D5" s="100" t="s">
        <v>78</v>
      </c>
      <c r="I5" s="80" t="s">
        <v>85</v>
      </c>
      <c r="K5" s="37">
        <v>0.4</v>
      </c>
    </row>
    <row r="6" spans="1:11">
      <c r="A6" s="80" t="s">
        <v>84</v>
      </c>
      <c r="B6">
        <v>10</v>
      </c>
      <c r="D6" s="97">
        <v>50</v>
      </c>
      <c r="I6" s="80" t="s">
        <v>83</v>
      </c>
      <c r="K6" s="37">
        <v>0.3</v>
      </c>
    </row>
    <row r="7" spans="1:11">
      <c r="A7" s="80" t="s">
        <v>82</v>
      </c>
      <c r="B7" s="80" t="s">
        <v>81</v>
      </c>
      <c r="D7" s="97">
        <v>80</v>
      </c>
      <c r="I7" s="80" t="s">
        <v>80</v>
      </c>
      <c r="K7" s="37">
        <v>0.25</v>
      </c>
    </row>
    <row r="8" spans="1:11">
      <c r="A8" s="80" t="s">
        <v>79</v>
      </c>
      <c r="B8" s="80">
        <v>20</v>
      </c>
      <c r="D8" s="100" t="s">
        <v>78</v>
      </c>
      <c r="I8" s="80" t="s">
        <v>77</v>
      </c>
      <c r="K8" s="99" t="s">
        <v>76</v>
      </c>
    </row>
    <row r="9" spans="1:11">
      <c r="A9" s="80" t="s">
        <v>75</v>
      </c>
      <c r="B9" s="80"/>
      <c r="D9" s="100">
        <v>75</v>
      </c>
      <c r="I9" s="80"/>
      <c r="K9" s="99"/>
    </row>
    <row r="10" spans="1:11">
      <c r="D10" s="97"/>
      <c r="I10" s="80" t="s">
        <v>74</v>
      </c>
      <c r="K10" s="37"/>
    </row>
    <row r="11" spans="1:11">
      <c r="A11" s="98" t="s">
        <v>73</v>
      </c>
      <c r="D11" s="97"/>
      <c r="K11" s="37"/>
    </row>
    <row r="12" spans="1:11">
      <c r="A12" s="80" t="s">
        <v>72</v>
      </c>
      <c r="D12" s="97"/>
      <c r="K12" s="37"/>
    </row>
    <row r="13" spans="1:11">
      <c r="A13" s="80" t="s">
        <v>71</v>
      </c>
      <c r="D13" s="97"/>
      <c r="K13" s="37"/>
    </row>
    <row r="14" spans="1:11">
      <c r="A14" s="80" t="s">
        <v>70</v>
      </c>
      <c r="D14" s="97"/>
      <c r="K14" s="37"/>
    </row>
    <row r="15" spans="1:11">
      <c r="A15" s="80" t="s">
        <v>69</v>
      </c>
      <c r="D15" s="97"/>
      <c r="K15" s="37"/>
    </row>
    <row r="16" spans="1:11">
      <c r="A16" s="80" t="s">
        <v>68</v>
      </c>
      <c r="D16" s="97"/>
    </row>
    <row r="17" spans="1:8">
      <c r="A17" s="80" t="s">
        <v>67</v>
      </c>
      <c r="D17" s="97"/>
    </row>
    <row r="18" spans="1:8">
      <c r="A18" s="80" t="s">
        <v>66</v>
      </c>
      <c r="D18" s="97"/>
    </row>
    <row r="19" spans="1:8">
      <c r="A19" s="80" t="s">
        <v>65</v>
      </c>
      <c r="D19" s="97"/>
    </row>
    <row r="20" spans="1:8">
      <c r="A20" s="80"/>
      <c r="D20" s="97"/>
    </row>
    <row r="21" spans="1:8">
      <c r="A21" s="80" t="s">
        <v>64</v>
      </c>
      <c r="D21" s="97"/>
    </row>
    <row r="22" spans="1:8">
      <c r="D22" s="97"/>
    </row>
    <row r="23" spans="1:8">
      <c r="A23" s="80" t="s">
        <v>63</v>
      </c>
      <c r="D23" s="97"/>
    </row>
    <row r="24" spans="1:8">
      <c r="D24" s="97"/>
    </row>
    <row r="25" spans="1:8">
      <c r="A25" s="98" t="s">
        <v>62</v>
      </c>
      <c r="D25" s="97"/>
    </row>
    <row r="26" spans="1:8">
      <c r="A26" s="96" t="s">
        <v>61</v>
      </c>
      <c r="B26" s="94"/>
      <c r="C26" s="94"/>
      <c r="D26" s="95"/>
      <c r="E26" s="94"/>
      <c r="F26" s="94"/>
      <c r="G26" s="94"/>
      <c r="H26" s="94"/>
    </row>
    <row r="27" spans="1:8">
      <c r="A27" s="96" t="s">
        <v>60</v>
      </c>
      <c r="B27" s="94"/>
      <c r="C27" s="94"/>
      <c r="D27" s="95"/>
      <c r="E27" s="94"/>
      <c r="F27" s="94"/>
      <c r="G27" s="94"/>
      <c r="H27" s="94"/>
    </row>
    <row r="28" spans="1:8">
      <c r="A28" s="96" t="s">
        <v>59</v>
      </c>
      <c r="B28" s="94"/>
      <c r="C28" s="94"/>
      <c r="D28" s="95"/>
      <c r="E28" s="94"/>
      <c r="F28" s="94"/>
      <c r="G28" s="94"/>
      <c r="H28" s="94"/>
    </row>
    <row r="29" spans="1:8">
      <c r="A29" s="96" t="s">
        <v>58</v>
      </c>
      <c r="B29" s="94"/>
      <c r="C29" s="94"/>
      <c r="D29" s="95"/>
      <c r="E29" s="94"/>
      <c r="F29" s="94"/>
      <c r="G29" s="94"/>
      <c r="H29" s="94"/>
    </row>
    <row r="30" spans="1:8">
      <c r="A30" s="96" t="s">
        <v>57</v>
      </c>
      <c r="B30" s="94"/>
      <c r="C30" s="94"/>
      <c r="D30" s="95"/>
      <c r="E30" s="94"/>
      <c r="F30" s="94"/>
      <c r="G30" s="94"/>
      <c r="H30" s="9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3" t="s">
        <v>112</v>
      </c>
      <c r="C1" s="103" t="s">
        <v>111</v>
      </c>
      <c r="E1" s="103" t="s">
        <v>75</v>
      </c>
    </row>
    <row r="2" spans="1:5" ht="45">
      <c r="A2" s="88" t="s">
        <v>102</v>
      </c>
      <c r="C2" t="s">
        <v>110</v>
      </c>
      <c r="E2" s="88" t="s">
        <v>109</v>
      </c>
    </row>
    <row r="3" spans="1:5">
      <c r="A3" s="88"/>
    </row>
    <row r="4" spans="1:5" ht="30">
      <c r="A4" s="88" t="s">
        <v>104</v>
      </c>
      <c r="C4" s="88" t="s">
        <v>108</v>
      </c>
    </row>
    <row r="5" spans="1:5">
      <c r="A5" s="88"/>
    </row>
    <row r="6" spans="1:5" ht="30">
      <c r="A6" s="88" t="s">
        <v>106</v>
      </c>
    </row>
    <row r="7" spans="1:5" ht="60">
      <c r="A7" s="88"/>
      <c r="C7" s="88" t="s">
        <v>107</v>
      </c>
    </row>
    <row r="8" spans="1:5" ht="30">
      <c r="A8" s="88" t="s">
        <v>106</v>
      </c>
    </row>
    <row r="9" spans="1:5" ht="60">
      <c r="A9" s="88"/>
      <c r="C9" s="88" t="s">
        <v>105</v>
      </c>
    </row>
    <row r="10" spans="1:5" ht="30">
      <c r="A10" s="88" t="s">
        <v>104</v>
      </c>
    </row>
    <row r="11" spans="1:5" ht="45">
      <c r="A11" s="88"/>
      <c r="C11" s="88" t="s">
        <v>103</v>
      </c>
    </row>
    <row r="12" spans="1:5" ht="30">
      <c r="A12" s="88" t="s">
        <v>102</v>
      </c>
    </row>
    <row r="13" spans="1:5">
      <c r="A13" s="88"/>
    </row>
    <row r="14" spans="1:5" ht="45">
      <c r="A14" s="88"/>
      <c r="C14" s="88" t="s">
        <v>101</v>
      </c>
    </row>
    <row r="15" spans="1:5">
      <c r="A15" s="88"/>
    </row>
    <row r="16" spans="1:5" ht="30">
      <c r="A16" s="88"/>
      <c r="C16" s="88" t="s">
        <v>100</v>
      </c>
    </row>
    <row r="17" spans="1:3">
      <c r="A17" s="88"/>
    </row>
    <row r="18" spans="1:3" ht="45">
      <c r="A18" s="88"/>
      <c r="C18" s="88" t="s">
        <v>99</v>
      </c>
    </row>
    <row r="19" spans="1:3">
      <c r="A19" s="88"/>
    </row>
    <row r="20" spans="1:3" ht="75">
      <c r="A20" s="88"/>
      <c r="C20" s="88" t="s">
        <v>98</v>
      </c>
    </row>
    <row r="21" spans="1:3">
      <c r="A21" s="88"/>
    </row>
    <row r="22" spans="1:3" ht="60">
      <c r="A22" s="88"/>
      <c r="C22" s="88" t="s">
        <v>97</v>
      </c>
    </row>
    <row r="23" spans="1:3">
      <c r="A23" s="88"/>
    </row>
    <row r="24" spans="1:3" ht="45">
      <c r="A24" s="88"/>
      <c r="C24" s="88" t="s">
        <v>96</v>
      </c>
    </row>
    <row r="25" spans="1:3">
      <c r="A25" s="88"/>
      <c r="C25" s="144" t="s">
        <v>46</v>
      </c>
    </row>
    <row r="26" spans="1:3">
      <c r="A26" s="88"/>
      <c r="C26" s="144"/>
    </row>
    <row r="27" spans="1:3">
      <c r="A27" s="88"/>
      <c r="C27" s="144"/>
    </row>
    <row r="28" spans="1:3">
      <c r="A28" s="88"/>
      <c r="C28" s="144"/>
    </row>
    <row r="29" spans="1:3">
      <c r="A29" s="88"/>
      <c r="C29" s="144"/>
    </row>
    <row r="30" spans="1:3">
      <c r="A30" s="88"/>
      <c r="C30" s="144"/>
    </row>
    <row r="31" spans="1:3">
      <c r="A31" s="88"/>
      <c r="C31" s="88"/>
    </row>
    <row r="32" spans="1:3" ht="15" customHeight="1">
      <c r="A32" s="88"/>
      <c r="C32" s="88"/>
    </row>
    <row r="33" spans="1:3">
      <c r="A33" s="88"/>
      <c r="C33" s="88"/>
    </row>
    <row r="34" spans="1:3">
      <c r="A34" s="88"/>
      <c r="C34" s="88"/>
    </row>
    <row r="35" spans="1:3">
      <c r="A35" s="88"/>
      <c r="C35" s="88"/>
    </row>
    <row r="36" spans="1:3">
      <c r="A36" s="88"/>
    </row>
    <row r="37" spans="1:3">
      <c r="A37" s="88"/>
    </row>
    <row r="38" spans="1:3">
      <c r="A38" s="88"/>
    </row>
    <row r="39" spans="1:3">
      <c r="A39" s="88"/>
    </row>
    <row r="40" spans="1:3">
      <c r="A40" s="88"/>
    </row>
    <row r="41" spans="1:3">
      <c r="A41" s="88"/>
    </row>
    <row r="42" spans="1:3">
      <c r="A42" s="88"/>
    </row>
    <row r="43" spans="1:3">
      <c r="A43" s="88"/>
    </row>
    <row r="44" spans="1:3">
      <c r="A44" s="88"/>
    </row>
    <row r="45" spans="1:3">
      <c r="A45" s="88"/>
    </row>
    <row r="46" spans="1:3">
      <c r="A46" s="88"/>
    </row>
    <row r="47" spans="1:3">
      <c r="A47" s="88"/>
    </row>
    <row r="48" spans="1:3">
      <c r="A48" s="88"/>
    </row>
    <row r="49" spans="1:1">
      <c r="A49" s="88"/>
    </row>
    <row r="50" spans="1:1">
      <c r="A50" s="88"/>
    </row>
    <row r="51" spans="1:1">
      <c r="A51" s="88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4" t="s">
        <v>160</v>
      </c>
      <c r="B1" s="110" t="s">
        <v>159</v>
      </c>
      <c r="C1" s="109" t="s">
        <v>158</v>
      </c>
      <c r="D1" s="108" t="s">
        <v>157</v>
      </c>
      <c r="E1" s="108" t="s">
        <v>156</v>
      </c>
      <c r="F1" s="108" t="s">
        <v>155</v>
      </c>
      <c r="G1" s="108" t="s">
        <v>154</v>
      </c>
      <c r="H1" s="108" t="s">
        <v>153</v>
      </c>
      <c r="I1" s="107" t="s">
        <v>152</v>
      </c>
    </row>
    <row r="2" spans="1:9" ht="19.5" thickBot="1">
      <c r="A2" s="104" t="s">
        <v>151</v>
      </c>
      <c r="C2" s="80" t="s">
        <v>150</v>
      </c>
      <c r="D2" s="80" t="s">
        <v>149</v>
      </c>
      <c r="E2" s="80" t="s">
        <v>148</v>
      </c>
      <c r="F2" s="80" t="s">
        <v>147</v>
      </c>
      <c r="G2" s="80" t="s">
        <v>146</v>
      </c>
      <c r="H2" s="80" t="s">
        <v>145</v>
      </c>
    </row>
    <row r="3" spans="1:9" ht="19.5" thickBot="1">
      <c r="A3" s="104" t="s">
        <v>144</v>
      </c>
      <c r="B3" s="3" t="s">
        <v>143</v>
      </c>
      <c r="C3" s="3" t="s">
        <v>142</v>
      </c>
      <c r="D3" s="3" t="s">
        <v>141</v>
      </c>
      <c r="E3" s="3" t="s">
        <v>140</v>
      </c>
      <c r="F3" s="3" t="s">
        <v>139</v>
      </c>
      <c r="G3" s="3" t="s">
        <v>138</v>
      </c>
      <c r="H3" s="3" t="s">
        <v>137</v>
      </c>
    </row>
    <row r="4" spans="1:9" ht="18.75">
      <c r="A4" s="105"/>
      <c r="B4" s="3" t="s">
        <v>136</v>
      </c>
      <c r="C4" s="3" t="s">
        <v>135</v>
      </c>
      <c r="D4" s="3" t="s">
        <v>134</v>
      </c>
      <c r="E4" s="80" t="s">
        <v>133</v>
      </c>
      <c r="F4" s="80" t="s">
        <v>132</v>
      </c>
      <c r="G4" s="3" t="s">
        <v>131</v>
      </c>
      <c r="H4" s="3" t="s">
        <v>130</v>
      </c>
    </row>
    <row r="5" spans="1:9" ht="18.75">
      <c r="A5" s="105"/>
      <c r="B5" s="3" t="s">
        <v>129</v>
      </c>
      <c r="C5" s="3"/>
      <c r="E5" s="106" t="s">
        <v>128</v>
      </c>
      <c r="F5" s="106" t="s">
        <v>127</v>
      </c>
      <c r="G5" s="3" t="s">
        <v>126</v>
      </c>
    </row>
    <row r="6" spans="1:9" ht="19.5" thickBot="1">
      <c r="A6" s="105"/>
    </row>
    <row r="7" spans="1:9" ht="19.5" thickBot="1">
      <c r="A7" s="104" t="s">
        <v>125</v>
      </c>
      <c r="E7" s="21">
        <v>159778</v>
      </c>
      <c r="F7" s="80" t="s">
        <v>124</v>
      </c>
      <c r="H7" s="21">
        <v>75143</v>
      </c>
    </row>
    <row r="8" spans="1:9" ht="19.5" thickBot="1">
      <c r="A8" s="104" t="s">
        <v>123</v>
      </c>
      <c r="C8" s="80" t="s">
        <v>122</v>
      </c>
      <c r="F8" s="80" t="s">
        <v>122</v>
      </c>
      <c r="G8" s="80" t="s">
        <v>75</v>
      </c>
      <c r="H8" t="s">
        <v>115</v>
      </c>
      <c r="I8" t="s">
        <v>122</v>
      </c>
    </row>
    <row r="9" spans="1:9">
      <c r="C9" s="80" t="s">
        <v>120</v>
      </c>
      <c r="F9" s="80" t="s">
        <v>120</v>
      </c>
      <c r="G9" s="80" t="s">
        <v>112</v>
      </c>
      <c r="H9" t="s">
        <v>121</v>
      </c>
      <c r="I9" t="s">
        <v>120</v>
      </c>
    </row>
    <row r="10" spans="1:9">
      <c r="C10" s="80" t="s">
        <v>118</v>
      </c>
      <c r="F10" s="80" t="s">
        <v>118</v>
      </c>
      <c r="G10" s="80" t="s">
        <v>119</v>
      </c>
      <c r="I10" t="s">
        <v>118</v>
      </c>
    </row>
    <row r="11" spans="1:9">
      <c r="C11" s="80" t="s">
        <v>117</v>
      </c>
      <c r="F11" s="80" t="s">
        <v>117</v>
      </c>
      <c r="I11" t="s">
        <v>117</v>
      </c>
    </row>
    <row r="12" spans="1:9">
      <c r="I12" t="s">
        <v>116</v>
      </c>
    </row>
    <row r="13" spans="1:9">
      <c r="I13" t="s">
        <v>115</v>
      </c>
    </row>
    <row r="14" spans="1:9">
      <c r="I14" t="s">
        <v>114</v>
      </c>
    </row>
    <row r="15" spans="1:9">
      <c r="I15" t="s">
        <v>113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6D652-6CFD-444E-965F-0FE0FC428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675DBE-5899-4A6C-A2A6-8DCD0AD009CD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12F889F9-A8B5-46CC-AFCB-76E28CA8A9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</vt:lpstr>
      <vt:lpstr>SOV Add Alt Sat. Work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2024-01-26T18:51:10Z</cp:lastPrinted>
  <dcterms:created xsi:type="dcterms:W3CDTF">2000-08-02T17:16:16Z</dcterms:created>
  <dcterms:modified xsi:type="dcterms:W3CDTF">2025-07-30T15:17:05Z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33666000</vt:r8>
  </property>
  <property fmtid="{D5CDD505-2E9C-101B-9397-08002B2CF9AE}" pid="4" name="MediaServiceImageTags">
    <vt:lpwstr/>
  </property>
</Properties>
</file>