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523 Designer Drugs Shades/01. Quotes/Proposals/"/>
    </mc:Choice>
  </mc:AlternateContent>
  <xr:revisionPtr revIDLastSave="129" documentId="8_{5F43B0CF-7163-4BCF-AD22-13C0B3E137B6}" xr6:coauthVersionLast="47" xr6:coauthVersionMax="47" xr10:uidLastSave="{2DCA84B1-55A2-4900-975D-356814A0385F}"/>
  <bookViews>
    <workbookView xWindow="28680" yWindow="-120" windowWidth="29040" windowHeight="15720" activeTab="1" xr2:uid="{00000000-000D-0000-FFFF-FFFF00000000}"/>
  </bookViews>
  <sheets>
    <sheet name="Bid Form" sheetId="13" r:id="rId1"/>
    <sheet name="SOV" sheetId="29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Form'!$B$1:$J$52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29" l="1"/>
  <c r="L29" i="29"/>
  <c r="M29" i="29"/>
  <c r="L28" i="29"/>
  <c r="P28" i="29" s="1"/>
  <c r="R15" i="29"/>
  <c r="P15" i="29"/>
  <c r="M15" i="29"/>
  <c r="G15" i="29" s="1"/>
  <c r="H15" i="29" s="1"/>
  <c r="R25" i="29"/>
  <c r="P25" i="29"/>
  <c r="M25" i="29"/>
  <c r="G25" i="29" s="1"/>
  <c r="H25" i="29" s="1"/>
  <c r="R24" i="29"/>
  <c r="P24" i="29"/>
  <c r="M24" i="29"/>
  <c r="G24" i="29" s="1"/>
  <c r="H24" i="29" s="1"/>
  <c r="R21" i="29"/>
  <c r="P21" i="29"/>
  <c r="M21" i="29"/>
  <c r="G21" i="29" s="1"/>
  <c r="H21" i="29" s="1"/>
  <c r="R20" i="29"/>
  <c r="P20" i="29"/>
  <c r="M20" i="29"/>
  <c r="G20" i="29" s="1"/>
  <c r="H20" i="29" s="1"/>
  <c r="R19" i="29"/>
  <c r="P19" i="29"/>
  <c r="M19" i="29"/>
  <c r="G19" i="29" s="1"/>
  <c r="H19" i="29" s="1"/>
  <c r="R18" i="29"/>
  <c r="P18" i="29"/>
  <c r="M18" i="29"/>
  <c r="G18" i="29" s="1"/>
  <c r="H18" i="29" s="1"/>
  <c r="R23" i="29"/>
  <c r="P23" i="29"/>
  <c r="M23" i="29"/>
  <c r="G23" i="29" s="1"/>
  <c r="H23" i="29" s="1"/>
  <c r="R22" i="29"/>
  <c r="P22" i="29"/>
  <c r="M22" i="29"/>
  <c r="G22" i="29" s="1"/>
  <c r="H22" i="29" s="1"/>
  <c r="R17" i="29"/>
  <c r="P17" i="29"/>
  <c r="M17" i="29"/>
  <c r="G17" i="29" s="1"/>
  <c r="H17" i="29" s="1"/>
  <c r="R14" i="29"/>
  <c r="P14" i="29"/>
  <c r="M14" i="29"/>
  <c r="G14" i="29" s="1"/>
  <c r="H14" i="29" s="1"/>
  <c r="R13" i="29"/>
  <c r="P13" i="29"/>
  <c r="M13" i="29"/>
  <c r="G13" i="29" s="1"/>
  <c r="H13" i="29" s="1"/>
  <c r="L30" i="29"/>
  <c r="P30" i="29" s="1"/>
  <c r="R16" i="29"/>
  <c r="P16" i="29"/>
  <c r="M16" i="29"/>
  <c r="G16" i="29" s="1"/>
  <c r="H16" i="29" s="1"/>
  <c r="H15" i="13"/>
  <c r="H14" i="13"/>
  <c r="I9" i="13"/>
  <c r="P31" i="29"/>
  <c r="M31" i="29"/>
  <c r="H31" i="29"/>
  <c r="J31" i="29" s="1"/>
  <c r="H30" i="29"/>
  <c r="J30" i="29" s="1"/>
  <c r="H29" i="29"/>
  <c r="J29" i="29" s="1"/>
  <c r="H28" i="29"/>
  <c r="J28" i="29" s="1"/>
  <c r="M27" i="29"/>
  <c r="A27" i="29"/>
  <c r="P27" i="29" s="1"/>
  <c r="R26" i="29"/>
  <c r="P26" i="29"/>
  <c r="R12" i="29"/>
  <c r="P12" i="29"/>
  <c r="M12" i="29"/>
  <c r="G12" i="29" s="1"/>
  <c r="H12" i="29" s="1"/>
  <c r="A1" i="29"/>
  <c r="I15" i="29" l="1"/>
  <c r="J15" i="29" s="1"/>
  <c r="I24" i="29"/>
  <c r="J24" i="29" s="1"/>
  <c r="I25" i="29"/>
  <c r="J25" i="29" s="1"/>
  <c r="I19" i="29"/>
  <c r="J19" i="29" s="1"/>
  <c r="I20" i="29"/>
  <c r="J20" i="29" s="1"/>
  <c r="I21" i="29"/>
  <c r="J21" i="29" s="1"/>
  <c r="I18" i="29"/>
  <c r="J18" i="29" s="1"/>
  <c r="I22" i="29"/>
  <c r="J22" i="29" s="1"/>
  <c r="I23" i="29"/>
  <c r="J23" i="29" s="1"/>
  <c r="I17" i="29"/>
  <c r="J17" i="29" s="1"/>
  <c r="I14" i="29"/>
  <c r="J14" i="29" s="1"/>
  <c r="I13" i="29"/>
  <c r="J13" i="29" s="1"/>
  <c r="I16" i="29"/>
  <c r="J16" i="29" s="1"/>
  <c r="P29" i="29"/>
  <c r="R11" i="29" s="1"/>
  <c r="H27" i="29"/>
  <c r="J27" i="29" s="1"/>
  <c r="I12" i="29"/>
  <c r="M30" i="29"/>
  <c r="M28" i="29"/>
  <c r="J12" i="29" l="1"/>
  <c r="J32" i="29" s="1"/>
  <c r="J24" i="13" s="1"/>
  <c r="Q7" i="29"/>
  <c r="S11" i="29" s="1"/>
  <c r="H32" i="29"/>
  <c r="T11" i="29" l="1"/>
  <c r="I11" i="13" l="1"/>
</calcChain>
</file>

<file path=xl/sharedStrings.xml><?xml version="1.0" encoding="utf-8"?>
<sst xmlns="http://schemas.openxmlformats.org/spreadsheetml/2006/main" count="269" uniqueCount="205">
  <si>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</si>
  <si>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</si>
  <si>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</si>
  <si>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</si>
  <si>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</si>
  <si>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</si>
  <si>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</si>
  <si>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</si>
  <si>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</si>
  <si>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</si>
  <si>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</si>
  <si>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</si>
  <si>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</si>
  <si>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</si>
  <si>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</si>
  <si>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</si>
  <si>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</si>
  <si>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</si>
  <si>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</si>
  <si>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</si>
  <si>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</si>
  <si>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</si>
  <si>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</si>
  <si>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Margin</t>
  </si>
  <si>
    <t>Cost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</si>
  <si>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</si>
  <si>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</si>
  <si>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</si>
  <si>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</si>
  <si>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</si>
  <si>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</si>
  <si>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</si>
  <si>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</si>
  <si>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</si>
  <si>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</si>
  <si>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</si>
  <si>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</si>
  <si>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</si>
  <si>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</si>
  <si>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</si>
  <si>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</si>
  <si>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</si>
  <si>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</si>
  <si>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</si>
  <si>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</si>
  <si>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</si>
  <si>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</si>
  <si>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</si>
  <si>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</si>
  <si>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</si>
  <si>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</si>
  <si>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</si>
  <si>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</si>
  <si>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</si>
  <si>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</si>
  <si>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</si>
  <si>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</si>
  <si>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</si>
  <si>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</si>
  <si>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</si>
  <si>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</si>
  <si>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</si>
  <si>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</si>
  <si>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</si>
  <si>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</si>
  <si>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</si>
  <si>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</si>
  <si>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</si>
  <si>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</si>
  <si>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</si>
  <si>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</si>
  <si>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</si>
  <si>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</si>
  <si>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</si>
  <si>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</si>
  <si>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</si>
  <si>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</si>
  <si>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</si>
  <si>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</si>
  <si>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</si>
  <si>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</si>
  <si>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</si>
  <si>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</si>
  <si>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</si>
  <si>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</si>
  <si>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</si>
  <si>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</si>
  <si>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</si>
  <si>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</si>
  <si>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</si>
  <si>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</si>
  <si>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</si>
  <si>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</si>
  <si>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</si>
  <si>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</si>
  <si>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</si>
  <si>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</si>
  <si>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</si>
  <si>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</si>
  <si>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</si>
  <si>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</si>
  <si>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</si>
  <si>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</si>
  <si>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</si>
  <si>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</si>
  <si>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</si>
  <si>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</si>
  <si>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</si>
  <si>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</si>
  <si>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</si>
  <si>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</si>
  <si>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</si>
  <si>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</si>
  <si>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</si>
  <si>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</si>
  <si>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</si>
  <si>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</si>
  <si>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</si>
  <si>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</si>
  <si>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</si>
  <si>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</si>
  <si>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</si>
  <si>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</si>
  <si>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</si>
  <si>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</si>
  <si>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</si>
  <si>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</si>
  <si>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</si>
  <si>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</si>
  <si>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</si>
  <si>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</si>
  <si>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</si>
  <si>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</si>
  <si>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</si>
  <si>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</si>
  <si>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</si>
  <si>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</si>
  <si>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</si>
  <si>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</si>
  <si>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</si>
  <si>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</si>
  <si>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</si>
  <si>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</si>
  <si>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</si>
  <si>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</si>
  <si>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</si>
  <si>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</si>
  <si>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</si>
  <si>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</si>
  <si>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</si>
  <si>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</si>
  <si>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</si>
  <si>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</si>
  <si>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</si>
  <si>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</si>
  <si>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</si>
  <si>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</si>
  <si>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</si>
  <si>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</si>
  <si>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</si>
  <si>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</si>
  <si>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</si>
  <si>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</si>
  <si>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</si>
  <si>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</si>
  <si>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</si>
  <si>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</si>
  <si>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</si>
  <si>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</si>
  <si>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</si>
  <si>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>PH: 865-770-5812</t>
  </si>
  <si>
    <t>865-770-5812</t>
  </si>
  <si>
    <t xml:space="preserve">dstorm@readwindow.com 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</si>
  <si>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</si>
  <si>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</si>
  <si>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</si>
  <si>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</si>
  <si>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</si>
  <si>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>Standand Clutch Controls with Stainless Steal Chain Loop</t>
  </si>
  <si>
    <t>Payment Terms: 100% Prepayment may be required for orders total less than $5K and 50% deposit for orders more than $5K. Balance due of Completed Production and/or Services Rendered.</t>
  </si>
  <si>
    <t>Installation based on fastening blinds or shades to window system. Any change in mount substrate or location is subject to surcharge.</t>
  </si>
  <si>
    <t xml:space="preserve">Single Manual Shade Installation </t>
  </si>
  <si>
    <t>Chattanooga TN</t>
  </si>
  <si>
    <t>RWP Manual Roller Shade Manual Bead Chain Clutch Control with Black Fascia &amp; Hardware</t>
  </si>
  <si>
    <t>RWP Manual Roller Shade w/Fascia</t>
  </si>
  <si>
    <t>Fascia Color: Black</t>
  </si>
  <si>
    <t xml:space="preserve">Sales Tax, Freight &amp; Installation included in Total </t>
  </si>
  <si>
    <t>Total w/Tax</t>
  </si>
  <si>
    <t xml:space="preserve">Estimate For:  Manual Roller Shades with Fascia </t>
  </si>
  <si>
    <t>1st FL E-1</t>
  </si>
  <si>
    <t>1st FL E-2</t>
  </si>
  <si>
    <t>1st FL E-3</t>
  </si>
  <si>
    <t>1st FL E-4</t>
  </si>
  <si>
    <t>1st FL S-1</t>
  </si>
  <si>
    <t>1st FL S-2</t>
  </si>
  <si>
    <t>1st FL S-3</t>
  </si>
  <si>
    <t>1st FL W-1</t>
  </si>
  <si>
    <t>2nd FL Break RM</t>
  </si>
  <si>
    <t>2nd FL Conference RM</t>
  </si>
  <si>
    <t>25-523</t>
  </si>
  <si>
    <t xml:space="preserve">Designer Drugs </t>
  </si>
  <si>
    <t>Fabirc:Jumble 3% Openness - Color: Black</t>
  </si>
  <si>
    <t>Fabirc:Spectrum 1% Openness - Color: Black</t>
  </si>
  <si>
    <t>East Fabric#1: Spectrum 1% Openness - Color: Black</t>
  </si>
  <si>
    <t>South &amp; West Fabric#2: Spectrum 3% Openness - Color: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</si>
</sst>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4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0"/>
      <color theme="1"/>
      <name val="Calibri"/>
      <family val="2"/>
      <scheme val="minor"/>
    </font>
    <font>
      <sz val="8"/>
      <name val="Garamond"/>
    </font>
    <font>
      <b/>
      <sz val="11"/>
      <name val="Aptos"/>
      <family val="2"/>
    </font>
    <font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30" fillId="0" borderId="21" xfId="0" applyFont="1" applyBorder="1" applyAlignment="1" applyProtection="1">
      <alignment horizontal="center" vertical="center"/>
      <protection locked="0"/>
    </xf>
    <xf numFmtId="12" fontId="30" fillId="0" borderId="21" xfId="0" applyNumberFormat="1" applyFont="1" applyBorder="1" applyAlignment="1" applyProtection="1">
      <alignment vertical="center"/>
      <protection locked="0"/>
    </xf>
    <xf numFmtId="44" fontId="2" fillId="0" borderId="0" xfId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49" fontId="1" fillId="0" borderId="0" xfId="0" quotePrefix="1" applyNumberFormat="1" applyFont="1" applyAlignment="1">
      <alignment horizontal="center"/>
    </xf>
    <xf numFmtId="1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9" fontId="3" fillId="0" borderId="0" xfId="0" applyNumberFormat="1" applyFont="1" applyAlignment="1">
      <alignment horizontal="center"/>
    </xf>
    <xf numFmtId="44" fontId="32" fillId="0" borderId="14" xfId="0" applyNumberFormat="1" applyFont="1" applyBorder="1" applyAlignment="1">
      <alignment horizontal="center"/>
    </xf>
    <xf numFmtId="165" fontId="32" fillId="0" borderId="14" xfId="0" applyNumberFormat="1" applyFont="1" applyBorder="1" applyAlignment="1">
      <alignment horizontal="center"/>
    </xf>
    <xf numFmtId="165" fontId="33" fillId="0" borderId="15" xfId="3" applyNumberFormat="1" applyFont="1" applyFill="1" applyBorder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AC7878F-E9B9-4B2E-8935-0A1C1079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86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32FF4DC-C0B6-4992-AEF4-C945E92ED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6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9116064C-7F7D-4AA9-B19C-91C835407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910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76AF4D9-CBC1-46FD-A1D5-3E2D3E900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06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9"/>
  <sheetViews>
    <sheetView topLeftCell="A7" zoomScale="110" zoomScaleNormal="110" workbookViewId="0">
      <selection activeCell="C28" sqref="C28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3.140625" style="2" customWidth="1"/>
    <col min="12" max="12" width="9.7109375" bestFit="1" customWidth="1"/>
  </cols>
  <sheetData>
    <row r="7" spans="2:15">
      <c r="H7" s="7"/>
      <c r="I7" s="17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32</v>
      </c>
      <c r="I9" s="83" t="str">
        <f>SOV!F1</f>
        <v>25-523</v>
      </c>
      <c r="J9" s="83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33</v>
      </c>
      <c r="H11" s="7" t="s">
        <v>20</v>
      </c>
      <c r="I11" s="84">
        <f ca="1">TODAY()</f>
        <v>45846</v>
      </c>
    </row>
    <row r="12" spans="2:15">
      <c r="B12" s="1"/>
      <c r="H12" s="7"/>
    </row>
    <row r="13" spans="2:15">
      <c r="B13" s="1" t="s">
        <v>2</v>
      </c>
      <c r="D13" s="83" t="s">
        <v>47</v>
      </c>
      <c r="H13" s="7" t="s">
        <v>1</v>
      </c>
    </row>
    <row r="14" spans="2:15">
      <c r="B14" s="1"/>
      <c r="D14" s="2" t="s">
        <v>18</v>
      </c>
      <c r="H14" s="2" t="str">
        <f>SOV!F3</f>
        <v xml:space="preserve">Designer Drugs </v>
      </c>
    </row>
    <row r="15" spans="2:15">
      <c r="B15" s="1"/>
      <c r="D15" s="2" t="s">
        <v>19</v>
      </c>
      <c r="H15" s="4" t="str">
        <f>SOV!F4</f>
        <v>Chattanooga TN</v>
      </c>
    </row>
    <row r="16" spans="2:15">
      <c r="B16" s="1"/>
    </row>
    <row r="17" spans="1:21">
      <c r="B17" s="7" t="s">
        <v>3</v>
      </c>
      <c r="D17" s="83" t="s">
        <v>169</v>
      </c>
      <c r="H17" s="1" t="s">
        <v>15</v>
      </c>
    </row>
    <row r="18" spans="1:21">
      <c r="D18" s="83" t="s">
        <v>170</v>
      </c>
      <c r="H18" s="2" t="s">
        <v>34</v>
      </c>
    </row>
    <row r="19" spans="1:21">
      <c r="D19" s="2" t="s">
        <v>14</v>
      </c>
    </row>
    <row r="20" spans="1:21" ht="15.75" thickBot="1">
      <c r="B20" s="14"/>
      <c r="C20" s="14"/>
      <c r="D20" s="122" t="s">
        <v>175</v>
      </c>
      <c r="E20" s="14"/>
      <c r="F20" s="14"/>
      <c r="G20" s="14"/>
      <c r="H20" s="14"/>
      <c r="I20" s="122"/>
      <c r="J20" s="14"/>
    </row>
    <row r="21" spans="1:21" ht="15.75" thickTop="1">
      <c r="B21" s="5"/>
      <c r="C21" s="5"/>
      <c r="D21" s="5"/>
      <c r="E21" s="5"/>
      <c r="F21" s="5"/>
      <c r="G21" s="5"/>
      <c r="H21" s="6"/>
      <c r="I21" s="5"/>
    </row>
    <row r="22" spans="1:21">
      <c r="B22" s="7" t="s">
        <v>188</v>
      </c>
      <c r="C22" s="8"/>
      <c r="D22" s="7"/>
      <c r="E22" s="8"/>
      <c r="F22" s="8"/>
      <c r="G22" s="8"/>
      <c r="H22" s="6"/>
      <c r="I22" s="5"/>
    </row>
    <row r="23" spans="1:21">
      <c r="B23" s="9" t="s">
        <v>4</v>
      </c>
      <c r="C23" s="8"/>
      <c r="E23" s="8"/>
      <c r="F23" s="8"/>
      <c r="H23" s="6"/>
      <c r="I23" s="5"/>
      <c r="J23" s="120" t="s">
        <v>187</v>
      </c>
    </row>
    <row r="24" spans="1:21">
      <c r="B24" s="8">
        <v>14</v>
      </c>
      <c r="C24" s="8" t="s">
        <v>5</v>
      </c>
      <c r="D24" s="85" t="s">
        <v>184</v>
      </c>
      <c r="E24" s="8"/>
      <c r="F24" s="8"/>
      <c r="G24" s="8"/>
      <c r="I24" s="18"/>
      <c r="J24" s="125">
        <f>SOV!J32</f>
        <v>3750</v>
      </c>
    </row>
    <row r="25" spans="1:21">
      <c r="D25" s="85" t="s">
        <v>185</v>
      </c>
      <c r="E25" s="8"/>
      <c r="F25" s="8"/>
      <c r="G25" s="8"/>
      <c r="I25" s="18"/>
      <c r="J25" s="19"/>
    </row>
    <row r="26" spans="1:21">
      <c r="D26" s="83" t="s">
        <v>203</v>
      </c>
      <c r="E26" s="8"/>
      <c r="F26" s="8"/>
      <c r="G26" s="8"/>
      <c r="I26" s="18"/>
      <c r="J26" s="19"/>
    </row>
    <row r="27" spans="1:21">
      <c r="D27" s="83" t="s">
        <v>204</v>
      </c>
      <c r="E27" s="8"/>
      <c r="F27" s="8"/>
      <c r="G27" s="8"/>
      <c r="I27" s="18"/>
      <c r="J27" s="19"/>
    </row>
    <row r="28" spans="1:21">
      <c r="D28" s="83" t="s">
        <v>178</v>
      </c>
      <c r="E28" s="8"/>
      <c r="F28" s="8"/>
      <c r="G28" s="8"/>
      <c r="I28" s="18"/>
      <c r="J28" s="19"/>
    </row>
    <row r="29" spans="1:21">
      <c r="D29" s="85" t="s">
        <v>186</v>
      </c>
      <c r="E29" s="8"/>
      <c r="F29" s="8"/>
      <c r="G29" s="8"/>
      <c r="H29" s="6"/>
      <c r="I29" s="18"/>
      <c r="J29" s="19"/>
    </row>
    <row r="30" spans="1:21">
      <c r="D30" s="4"/>
      <c r="E30" s="8"/>
      <c r="F30" s="8"/>
      <c r="G30" s="8"/>
      <c r="H30" s="6"/>
      <c r="I30" s="5"/>
    </row>
    <row r="31" spans="1:21" ht="15" customHeight="1">
      <c r="A31" s="13"/>
      <c r="D31" s="4"/>
      <c r="E31" s="8"/>
      <c r="F31" s="8"/>
      <c r="G31" s="8"/>
      <c r="H31" s="6"/>
      <c r="I31" s="5"/>
      <c r="K31" s="2"/>
      <c r="L31" s="2"/>
      <c r="M31" s="12"/>
      <c r="N31" s="135"/>
      <c r="O31" s="135"/>
      <c r="P31" s="135"/>
      <c r="Q31" s="135"/>
      <c r="R31" s="135"/>
      <c r="S31" s="135"/>
      <c r="T31" s="135"/>
      <c r="U31" s="135"/>
    </row>
    <row r="32" spans="1:21">
      <c r="B32" s="85" t="s">
        <v>44</v>
      </c>
      <c r="C32" s="126"/>
      <c r="D32" s="83"/>
      <c r="E32" s="126"/>
      <c r="F32" s="126"/>
      <c r="G32" s="126"/>
      <c r="H32" s="127"/>
      <c r="I32" s="5"/>
      <c r="J32" s="83"/>
    </row>
    <row r="33" spans="1:21" s="10" customFormat="1" ht="15" customHeight="1">
      <c r="A33" s="8"/>
      <c r="B33" s="128" t="s">
        <v>7</v>
      </c>
      <c r="C33" s="136" t="s">
        <v>180</v>
      </c>
      <c r="D33" s="135"/>
      <c r="E33" s="135"/>
      <c r="F33" s="135"/>
      <c r="G33" s="135"/>
      <c r="H33" s="135"/>
      <c r="I33" s="135"/>
      <c r="J33" s="135"/>
      <c r="M33"/>
      <c r="N33"/>
      <c r="O33"/>
      <c r="P33"/>
      <c r="Q33"/>
      <c r="R33"/>
      <c r="S33"/>
      <c r="T33"/>
      <c r="U33"/>
    </row>
    <row r="34" spans="1:21">
      <c r="A34" s="11"/>
      <c r="B34" s="128"/>
      <c r="C34" s="135"/>
      <c r="D34" s="135"/>
      <c r="E34" s="135"/>
      <c r="F34" s="135"/>
      <c r="G34" s="135"/>
      <c r="H34" s="135"/>
      <c r="I34" s="135"/>
      <c r="J34" s="135"/>
      <c r="K34" s="2"/>
      <c r="L34" s="2"/>
    </row>
    <row r="35" spans="1:21" ht="15" customHeight="1">
      <c r="A35" s="13"/>
      <c r="B35" s="8"/>
      <c r="C35" s="8"/>
      <c r="D35" s="4"/>
      <c r="E35" s="8"/>
      <c r="F35" s="8"/>
      <c r="G35" s="8"/>
      <c r="H35" s="131"/>
      <c r="I35" s="8"/>
      <c r="J35" s="8"/>
      <c r="K35" s="2"/>
      <c r="L35" s="2"/>
    </row>
    <row r="36" spans="1:21" ht="15" customHeight="1" thickBot="1">
      <c r="A36" s="13"/>
      <c r="B36" s="15"/>
      <c r="C36" s="15"/>
      <c r="D36" s="16"/>
      <c r="E36" s="15"/>
      <c r="F36" s="15"/>
      <c r="G36" s="15"/>
      <c r="H36" s="121"/>
      <c r="I36" s="15"/>
      <c r="J36" s="15"/>
      <c r="K36" s="2"/>
      <c r="L36" s="2"/>
    </row>
    <row r="37" spans="1:21" ht="15" customHeight="1" thickTop="1">
      <c r="A37" s="13"/>
      <c r="B37" s="1" t="s">
        <v>46</v>
      </c>
      <c r="K37" s="2"/>
      <c r="L37" s="2"/>
    </row>
    <row r="38" spans="1:21" ht="15" customHeight="1">
      <c r="A38" s="13"/>
      <c r="B38" s="12" t="s">
        <v>7</v>
      </c>
      <c r="C38" s="4" t="s">
        <v>8</v>
      </c>
      <c r="K38" s="2"/>
      <c r="L38" s="2"/>
    </row>
    <row r="39" spans="1:21" ht="15" customHeight="1">
      <c r="A39" s="13"/>
      <c r="B39" s="12"/>
      <c r="C39" s="85" t="s">
        <v>177</v>
      </c>
      <c r="K39" s="2"/>
      <c r="L39" s="2"/>
    </row>
    <row r="40" spans="1:21" ht="15" customHeight="1">
      <c r="A40" s="13"/>
      <c r="B40" s="12" t="s">
        <v>9</v>
      </c>
      <c r="C40" s="136" t="s">
        <v>173</v>
      </c>
      <c r="D40" s="135"/>
      <c r="E40" s="135"/>
      <c r="F40" s="135"/>
      <c r="G40" s="135"/>
      <c r="H40" s="135"/>
      <c r="I40" s="135"/>
      <c r="J40" s="135"/>
      <c r="K40" s="2"/>
      <c r="L40" s="2"/>
    </row>
    <row r="41" spans="1:21" ht="15" customHeight="1">
      <c r="A41" s="13"/>
      <c r="B41" s="12" t="s">
        <v>10</v>
      </c>
      <c r="C41" s="137" t="s">
        <v>21</v>
      </c>
      <c r="D41" s="135"/>
      <c r="E41" s="135"/>
      <c r="F41" s="135"/>
      <c r="G41" s="135"/>
      <c r="H41" s="135"/>
      <c r="I41" s="135"/>
      <c r="J41" s="135"/>
      <c r="K41" s="2"/>
      <c r="L41" s="2"/>
    </row>
    <row r="42" spans="1:21">
      <c r="A42" s="13"/>
      <c r="B42" s="12"/>
      <c r="C42" s="135"/>
      <c r="D42" s="135"/>
      <c r="E42" s="135"/>
      <c r="F42" s="135"/>
      <c r="G42" s="135"/>
      <c r="H42" s="135"/>
      <c r="I42" s="135"/>
      <c r="J42" s="135"/>
      <c r="K42" s="2"/>
      <c r="L42" s="2"/>
    </row>
    <row r="43" spans="1:21">
      <c r="A43" s="13"/>
      <c r="B43" s="12" t="s">
        <v>11</v>
      </c>
      <c r="C43" s="138" t="s">
        <v>179</v>
      </c>
      <c r="D43" s="139"/>
      <c r="E43" s="139"/>
      <c r="F43" s="139"/>
      <c r="G43" s="139"/>
      <c r="H43" s="139"/>
      <c r="I43" s="139"/>
      <c r="J43" s="139"/>
      <c r="K43" s="2"/>
      <c r="L43" s="2"/>
    </row>
    <row r="44" spans="1:21">
      <c r="A44" s="13"/>
      <c r="B44" s="12"/>
      <c r="C44" s="139"/>
      <c r="D44" s="139"/>
      <c r="E44" s="139"/>
      <c r="F44" s="139"/>
      <c r="G44" s="139"/>
      <c r="H44" s="139"/>
      <c r="I44" s="139"/>
      <c r="J44" s="139"/>
      <c r="K44" s="2"/>
      <c r="L44" s="2"/>
    </row>
    <row r="45" spans="1:21" ht="15" customHeight="1">
      <c r="A45" s="13"/>
      <c r="B45" s="12" t="s">
        <v>16</v>
      </c>
      <c r="C45" s="136" t="s">
        <v>48</v>
      </c>
      <c r="D45" s="135"/>
      <c r="E45" s="135"/>
      <c r="F45" s="135"/>
      <c r="G45" s="135"/>
      <c r="H45" s="135"/>
      <c r="I45" s="135"/>
      <c r="J45" s="135"/>
      <c r="K45" s="2"/>
      <c r="L45" s="2"/>
    </row>
    <row r="46" spans="1:21" ht="15" customHeight="1">
      <c r="A46" s="13"/>
      <c r="B46" s="12"/>
      <c r="C46" s="135"/>
      <c r="D46" s="135"/>
      <c r="E46" s="135"/>
      <c r="F46" s="135"/>
      <c r="G46" s="135"/>
      <c r="H46" s="135"/>
      <c r="I46" s="135"/>
      <c r="J46" s="135"/>
      <c r="K46" s="2"/>
      <c r="L46" s="2"/>
    </row>
    <row r="47" spans="1:21" ht="15" customHeight="1">
      <c r="A47" s="13"/>
      <c r="D47" s="4"/>
      <c r="E47" s="8"/>
      <c r="F47" s="8"/>
      <c r="G47" s="8"/>
      <c r="H47" s="6"/>
      <c r="I47" s="5"/>
      <c r="K47" s="2"/>
      <c r="L47" s="2"/>
      <c r="M47" s="12"/>
      <c r="N47" s="135"/>
      <c r="O47" s="135"/>
      <c r="P47" s="135"/>
      <c r="Q47" s="135"/>
      <c r="R47" s="135"/>
      <c r="S47" s="135"/>
      <c r="T47" s="135"/>
      <c r="U47" s="135"/>
    </row>
    <row r="48" spans="1:21" ht="15" customHeight="1">
      <c r="A48" s="13"/>
      <c r="B48" s="4" t="s">
        <v>12</v>
      </c>
      <c r="K48" s="2"/>
      <c r="L48" s="2"/>
    </row>
    <row r="49" spans="1:12" ht="15" customHeight="1">
      <c r="A49" s="13"/>
      <c r="B49" s="8"/>
      <c r="K49" s="2"/>
      <c r="L49" s="2"/>
    </row>
    <row r="50" spans="1:12" ht="15" customHeight="1">
      <c r="A50" s="13"/>
      <c r="B50" s="85" t="s">
        <v>174</v>
      </c>
      <c r="K50" s="2"/>
      <c r="L50" s="2"/>
    </row>
    <row r="51" spans="1:12" ht="15" customHeight="1">
      <c r="A51" s="13"/>
      <c r="B51" s="1" t="s">
        <v>47</v>
      </c>
      <c r="K51" s="2"/>
      <c r="L51" s="2"/>
    </row>
    <row r="52" spans="1:12" ht="15" customHeight="1">
      <c r="A52" s="13"/>
      <c r="K52" s="2"/>
      <c r="L52" s="2"/>
    </row>
    <row r="53" spans="1:12" ht="15" customHeight="1">
      <c r="A53" s="13"/>
      <c r="B53" s="12"/>
      <c r="K53" s="2"/>
      <c r="L53" s="2"/>
    </row>
    <row r="54" spans="1:12" ht="15" customHeight="1">
      <c r="A54" s="13"/>
      <c r="K54" s="2"/>
      <c r="L54" s="2"/>
    </row>
    <row r="55" spans="1:12" ht="15" customHeight="1">
      <c r="A55" s="13"/>
      <c r="K55" s="2"/>
      <c r="L55" s="2"/>
    </row>
    <row r="56" spans="1:12" ht="15" customHeight="1">
      <c r="A56" s="13"/>
      <c r="B56" s="12"/>
      <c r="K56" s="2"/>
      <c r="L56" s="2"/>
    </row>
    <row r="59" spans="1:12">
      <c r="B59" s="12"/>
    </row>
  </sheetData>
  <mergeCells count="7">
    <mergeCell ref="N31:U31"/>
    <mergeCell ref="N47:U47"/>
    <mergeCell ref="C33:J34"/>
    <mergeCell ref="C45:J46"/>
    <mergeCell ref="C41:J42"/>
    <mergeCell ref="C43:J44"/>
    <mergeCell ref="C40:J40"/>
  </mergeCells>
  <hyperlinks>
    <hyperlink ref="D20" r:id="rId1" xr:uid="{6D5BFB26-98F7-4983-B069-731A3917E5A7}"/>
  </hyperlinks>
  <pageMargins left="0.7" right="0.7" top="0.75" bottom="0.75" header="0.3" footer="0.3"/>
  <pageSetup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E8130-A5F2-4CD7-A256-6A626DCF52F3}">
  <dimension ref="A1:T204"/>
  <sheetViews>
    <sheetView tabSelected="1" topLeftCell="A16" zoomScale="90" zoomScaleNormal="90" workbookViewId="0">
      <selection activeCell="H34" sqref="H34"/>
    </sheetView>
  </sheetViews>
  <sheetFormatPr defaultColWidth="9.42578125" defaultRowHeight="15"/>
  <cols>
    <col min="1" max="1" width="5.5703125" style="23" customWidth="1"/>
    <col min="2" max="2" width="18.7109375" style="23" customWidth="1"/>
    <col min="3" max="4" width="10.5703125" style="23" customWidth="1"/>
    <col min="5" max="5" width="47.5703125" style="23" customWidth="1"/>
    <col min="6" max="6" width="55.140625" style="23" customWidth="1"/>
    <col min="7" max="9" width="13.42578125" style="23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0">
        <f ca="1">TODAY()</f>
        <v>45846</v>
      </c>
      <c r="B1" s="140"/>
      <c r="C1" s="140"/>
      <c r="D1" s="140"/>
      <c r="E1" s="21" t="s">
        <v>17</v>
      </c>
      <c r="F1" s="22" t="s">
        <v>199</v>
      </c>
      <c r="G1"/>
      <c r="M1" s="24"/>
      <c r="N1" s="55"/>
      <c r="O1" s="25"/>
      <c r="R1" s="2"/>
    </row>
    <row r="2" spans="1:20" ht="16.350000000000001" customHeight="1">
      <c r="A2" s="20"/>
      <c r="B2" s="20"/>
      <c r="C2" s="20"/>
      <c r="E2"/>
      <c r="G2" s="26"/>
      <c r="M2" s="24"/>
      <c r="N2" s="56"/>
      <c r="O2" s="27"/>
      <c r="R2" s="69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200</v>
      </c>
      <c r="G3" s="28"/>
      <c r="H3" s="21"/>
      <c r="I3" s="21"/>
      <c r="M3" s="24"/>
      <c r="N3" s="56"/>
      <c r="O3" s="30"/>
    </row>
    <row r="4" spans="1:20" s="29" customFormat="1" ht="25.15" customHeight="1" thickTop="1">
      <c r="A4" s="28" t="s">
        <v>18</v>
      </c>
      <c r="B4" s="21"/>
      <c r="C4" s="21"/>
      <c r="D4" s="21"/>
      <c r="E4" s="21"/>
      <c r="F4" s="22" t="s">
        <v>182</v>
      </c>
      <c r="G4" s="28"/>
      <c r="H4" s="21"/>
      <c r="I4" s="21"/>
      <c r="M4" s="25"/>
      <c r="N4" s="25"/>
      <c r="O4" s="31"/>
    </row>
    <row r="5" spans="1:20" s="29" customFormat="1" ht="25.15" customHeight="1">
      <c r="A5" s="28" t="s">
        <v>19</v>
      </c>
      <c r="B5" s="21"/>
      <c r="C5" s="21"/>
      <c r="D5" s="21"/>
      <c r="E5" s="21" t="s">
        <v>3</v>
      </c>
      <c r="F5" s="28" t="s">
        <v>169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171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97" t="s">
        <v>172</v>
      </c>
      <c r="G7" s="21"/>
      <c r="H7" s="21"/>
      <c r="I7" s="21"/>
      <c r="P7" s="70" t="s">
        <v>42</v>
      </c>
      <c r="Q7" s="69">
        <f>SUM(H12:H31)</f>
        <v>3556.05</v>
      </c>
    </row>
    <row r="8" spans="1:20" ht="18" customHeight="1" thickBot="1">
      <c r="A8" s="32"/>
      <c r="D8" s="33"/>
      <c r="F8" s="32"/>
      <c r="G8" s="34"/>
    </row>
    <row r="9" spans="1:20" ht="30" customHeight="1">
      <c r="A9" s="35"/>
      <c r="B9" s="35"/>
      <c r="C9" s="35"/>
      <c r="D9" s="26"/>
      <c r="E9" s="26"/>
      <c r="Q9" s="71" t="s">
        <v>43</v>
      </c>
      <c r="R9" s="72"/>
      <c r="S9" s="72"/>
      <c r="T9" s="73"/>
    </row>
    <row r="10" spans="1:20" s="40" customFormat="1" ht="14.45" customHeight="1">
      <c r="A10" s="36"/>
      <c r="B10" s="36"/>
      <c r="C10" s="36"/>
      <c r="D10" s="36"/>
      <c r="E10" s="36"/>
      <c r="F10" s="36" t="s">
        <v>25</v>
      </c>
      <c r="G10" s="37" t="s">
        <v>26</v>
      </c>
      <c r="H10" s="37" t="s">
        <v>27</v>
      </c>
      <c r="I10" s="92" t="s">
        <v>28</v>
      </c>
      <c r="J10" s="37" t="s">
        <v>26</v>
      </c>
      <c r="K10" s="38"/>
      <c r="L10"/>
      <c r="M10" s="39"/>
      <c r="N10" s="39">
        <v>0.5</v>
      </c>
      <c r="Q10" s="74"/>
      <c r="R10" s="44" t="s">
        <v>39</v>
      </c>
      <c r="S10" s="44" t="s">
        <v>40</v>
      </c>
      <c r="T10" s="75" t="s">
        <v>41</v>
      </c>
    </row>
    <row r="11" spans="1:20" s="40" customFormat="1" ht="24.95" customHeight="1" thickBot="1">
      <c r="A11" s="81" t="s">
        <v>0</v>
      </c>
      <c r="B11" s="81" t="s">
        <v>45</v>
      </c>
      <c r="C11" s="81" t="s">
        <v>35</v>
      </c>
      <c r="D11" s="82" t="s">
        <v>36</v>
      </c>
      <c r="E11" s="82" t="s">
        <v>29</v>
      </c>
      <c r="F11" s="81" t="s">
        <v>30</v>
      </c>
      <c r="G11" s="81" t="s">
        <v>5</v>
      </c>
      <c r="H11" s="81" t="s">
        <v>6</v>
      </c>
      <c r="I11" s="93">
        <v>9.2499999999999999E-2</v>
      </c>
      <c r="J11" s="81" t="s">
        <v>6</v>
      </c>
      <c r="K11" s="38"/>
      <c r="L11" t="s">
        <v>24</v>
      </c>
      <c r="M11" t="s">
        <v>23</v>
      </c>
      <c r="P11" s="40" t="s">
        <v>38</v>
      </c>
      <c r="Q11" s="76"/>
      <c r="R11" s="77">
        <f>SUM(P12:P31)</f>
        <v>2098.37</v>
      </c>
      <c r="S11" s="77">
        <f>SUM(Q7-R11)</f>
        <v>1457.68</v>
      </c>
      <c r="T11" s="80">
        <f>SUM(Q7-R11)/Q7</f>
        <v>0.41</v>
      </c>
    </row>
    <row r="12" spans="1:20" s="44" customFormat="1" ht="30" customHeight="1" thickTop="1">
      <c r="A12" s="52">
        <v>1</v>
      </c>
      <c r="B12" s="130" t="s">
        <v>189</v>
      </c>
      <c r="C12" s="129">
        <v>47</v>
      </c>
      <c r="D12" s="52">
        <v>23</v>
      </c>
      <c r="E12" s="41" t="s">
        <v>183</v>
      </c>
      <c r="F12" s="41" t="s">
        <v>202</v>
      </c>
      <c r="G12" s="78">
        <f t="shared" ref="G12:G19" si="0">M12</f>
        <v>146</v>
      </c>
      <c r="H12" s="65">
        <f t="shared" ref="H12:H19" si="1">G12*A12</f>
        <v>146</v>
      </c>
      <c r="I12" s="65">
        <f t="shared" ref="I12:I16" si="2">SUM(H12*$I$11)</f>
        <v>13.51</v>
      </c>
      <c r="J12" s="65">
        <f t="shared" ref="J12:J19" si="3">SUM(H12:I12)</f>
        <v>159.51</v>
      </c>
      <c r="K12" s="42"/>
      <c r="L12" s="43">
        <v>73</v>
      </c>
      <c r="M12" s="57">
        <f t="shared" ref="M12:M16" si="4">SUM(L12/(1-$N$10))</f>
        <v>146</v>
      </c>
      <c r="O12" s="59"/>
      <c r="P12" s="61">
        <f t="shared" ref="P12:P31" si="5">L12*A12</f>
        <v>73</v>
      </c>
      <c r="R12" s="79">
        <f t="shared" ref="R12:R26" si="6">SUM(((C12*D12)/144)*A12)</f>
        <v>7.51</v>
      </c>
    </row>
    <row r="13" spans="1:20" s="44" customFormat="1" ht="30" customHeight="1">
      <c r="A13" s="52">
        <v>1</v>
      </c>
      <c r="B13" s="130" t="s">
        <v>190</v>
      </c>
      <c r="C13" s="129">
        <v>47</v>
      </c>
      <c r="D13" s="52">
        <v>23</v>
      </c>
      <c r="E13" s="41" t="s">
        <v>183</v>
      </c>
      <c r="F13" s="41" t="s">
        <v>202</v>
      </c>
      <c r="G13" s="78">
        <f t="shared" ref="G13:G14" si="7">M13</f>
        <v>146</v>
      </c>
      <c r="H13" s="65">
        <f t="shared" ref="H13:H14" si="8">G13*A13</f>
        <v>146</v>
      </c>
      <c r="I13" s="65">
        <f t="shared" ref="I13" si="9">SUM(H13*$I$11)</f>
        <v>13.51</v>
      </c>
      <c r="J13" s="65">
        <f t="shared" ref="J13:J14" si="10">SUM(H13:I13)</f>
        <v>159.51</v>
      </c>
      <c r="K13" s="42"/>
      <c r="L13" s="43">
        <v>73</v>
      </c>
      <c r="M13" s="57">
        <f t="shared" ref="M13" si="11">SUM(L13/(1-$N$10))</f>
        <v>146</v>
      </c>
      <c r="O13" s="59"/>
      <c r="P13" s="61">
        <f t="shared" ref="P13:P14" si="12">L13*A13</f>
        <v>73</v>
      </c>
      <c r="R13" s="79">
        <f t="shared" ref="R13:R14" si="13">SUM(((C13*D13)/144)*A13)</f>
        <v>7.51</v>
      </c>
    </row>
    <row r="14" spans="1:20" s="44" customFormat="1" ht="30" customHeight="1">
      <c r="A14" s="52">
        <v>1</v>
      </c>
      <c r="B14" s="130" t="s">
        <v>191</v>
      </c>
      <c r="C14" s="129">
        <v>47.125</v>
      </c>
      <c r="D14" s="52">
        <v>23</v>
      </c>
      <c r="E14" s="41" t="s">
        <v>183</v>
      </c>
      <c r="F14" s="41" t="s">
        <v>202</v>
      </c>
      <c r="G14" s="78">
        <f t="shared" si="7"/>
        <v>146.13999999999999</v>
      </c>
      <c r="H14" s="65">
        <f t="shared" si="8"/>
        <v>146.13999999999999</v>
      </c>
      <c r="I14" s="65">
        <f t="shared" ref="I14" si="14">SUM(H14*$I$11)</f>
        <v>13.52</v>
      </c>
      <c r="J14" s="65">
        <f t="shared" si="10"/>
        <v>159.66</v>
      </c>
      <c r="K14" s="42"/>
      <c r="L14" s="43">
        <v>73.069999999999993</v>
      </c>
      <c r="M14" s="57">
        <f t="shared" ref="M14" si="15">SUM(L14/(1-$N$10))</f>
        <v>146.13999999999999</v>
      </c>
      <c r="O14" s="59"/>
      <c r="P14" s="61">
        <f t="shared" si="12"/>
        <v>73.069999999999993</v>
      </c>
      <c r="R14" s="79">
        <f t="shared" si="13"/>
        <v>7.53</v>
      </c>
    </row>
    <row r="15" spans="1:20" s="44" customFormat="1" ht="30" customHeight="1">
      <c r="A15" s="52">
        <v>1</v>
      </c>
      <c r="B15" s="130" t="s">
        <v>191</v>
      </c>
      <c r="C15" s="129">
        <v>47.25</v>
      </c>
      <c r="D15" s="52">
        <v>23</v>
      </c>
      <c r="E15" s="41" t="s">
        <v>183</v>
      </c>
      <c r="F15" s="41" t="s">
        <v>202</v>
      </c>
      <c r="G15" s="78">
        <f t="shared" ref="G15" si="16">M15</f>
        <v>146.30000000000001</v>
      </c>
      <c r="H15" s="65">
        <f t="shared" ref="H15" si="17">G15*A15</f>
        <v>146.30000000000001</v>
      </c>
      <c r="I15" s="65">
        <f t="shared" ref="I15" si="18">SUM(H15*$I$11)</f>
        <v>13.53</v>
      </c>
      <c r="J15" s="65">
        <f t="shared" ref="J15" si="19">SUM(H15:I15)</f>
        <v>159.83000000000001</v>
      </c>
      <c r="K15" s="42"/>
      <c r="L15" s="43">
        <v>73.150000000000006</v>
      </c>
      <c r="M15" s="57">
        <f t="shared" ref="M15" si="20">SUM(L15/(1-$N$10))</f>
        <v>146.30000000000001</v>
      </c>
      <c r="O15" s="59"/>
      <c r="P15" s="61">
        <f t="shared" ref="P15" si="21">L15*A15</f>
        <v>73.150000000000006</v>
      </c>
      <c r="R15" s="79">
        <f t="shared" ref="R15" si="22">SUM(((C15*D15)/144)*A15)</f>
        <v>7.55</v>
      </c>
    </row>
    <row r="16" spans="1:20" s="44" customFormat="1" ht="30" customHeight="1">
      <c r="A16" s="52">
        <v>1</v>
      </c>
      <c r="B16" s="130" t="s">
        <v>192</v>
      </c>
      <c r="C16" s="129">
        <v>47.375</v>
      </c>
      <c r="D16" s="52">
        <v>23</v>
      </c>
      <c r="E16" s="41" t="s">
        <v>183</v>
      </c>
      <c r="F16" s="41" t="s">
        <v>202</v>
      </c>
      <c r="G16" s="78">
        <f t="shared" si="0"/>
        <v>146.44</v>
      </c>
      <c r="H16" s="65">
        <f t="shared" si="1"/>
        <v>146.44</v>
      </c>
      <c r="I16" s="65">
        <f t="shared" si="2"/>
        <v>13.55</v>
      </c>
      <c r="J16" s="65">
        <f t="shared" si="3"/>
        <v>159.99</v>
      </c>
      <c r="K16" s="42"/>
      <c r="L16" s="43">
        <v>73.22</v>
      </c>
      <c r="M16" s="57">
        <f t="shared" si="4"/>
        <v>146.44</v>
      </c>
      <c r="O16" s="59"/>
      <c r="P16" s="61">
        <f t="shared" si="5"/>
        <v>73.22</v>
      </c>
      <c r="R16" s="79">
        <f t="shared" si="6"/>
        <v>7.57</v>
      </c>
    </row>
    <row r="17" spans="1:19" s="44" customFormat="1" ht="30" customHeight="1">
      <c r="A17" s="52">
        <v>1</v>
      </c>
      <c r="B17" s="130" t="s">
        <v>193</v>
      </c>
      <c r="C17" s="129">
        <v>47</v>
      </c>
      <c r="D17" s="52">
        <v>23</v>
      </c>
      <c r="E17" s="41" t="s">
        <v>183</v>
      </c>
      <c r="F17" s="41" t="s">
        <v>201</v>
      </c>
      <c r="G17" s="78">
        <f t="shared" si="0"/>
        <v>146.76</v>
      </c>
      <c r="H17" s="65">
        <f t="shared" si="1"/>
        <v>146.76</v>
      </c>
      <c r="I17" s="65">
        <f t="shared" ref="I17:I19" si="23">SUM(H17*$I$11)</f>
        <v>13.58</v>
      </c>
      <c r="J17" s="65">
        <f t="shared" si="3"/>
        <v>160.34</v>
      </c>
      <c r="K17" s="42"/>
      <c r="L17" s="43">
        <v>73.38</v>
      </c>
      <c r="M17" s="57">
        <f t="shared" ref="M17:M19" si="24">SUM(L17/(1-$N$10))</f>
        <v>146.76</v>
      </c>
      <c r="O17" s="59"/>
      <c r="P17" s="61">
        <f t="shared" si="5"/>
        <v>73.38</v>
      </c>
      <c r="R17" s="79">
        <f t="shared" si="6"/>
        <v>7.51</v>
      </c>
    </row>
    <row r="18" spans="1:19" s="44" customFormat="1" ht="30" customHeight="1">
      <c r="A18" s="52">
        <v>1</v>
      </c>
      <c r="B18" s="130" t="s">
        <v>194</v>
      </c>
      <c r="C18" s="129">
        <v>47.125</v>
      </c>
      <c r="D18" s="52">
        <v>23</v>
      </c>
      <c r="E18" s="41" t="s">
        <v>183</v>
      </c>
      <c r="F18" s="41" t="s">
        <v>201</v>
      </c>
      <c r="G18" s="78">
        <f t="shared" si="0"/>
        <v>147.06</v>
      </c>
      <c r="H18" s="65">
        <f t="shared" si="1"/>
        <v>147.06</v>
      </c>
      <c r="I18" s="65">
        <f t="shared" si="23"/>
        <v>13.6</v>
      </c>
      <c r="J18" s="65">
        <f t="shared" si="3"/>
        <v>160.66</v>
      </c>
      <c r="K18" s="42"/>
      <c r="L18" s="43">
        <v>73.53</v>
      </c>
      <c r="M18" s="57">
        <f t="shared" si="24"/>
        <v>147.06</v>
      </c>
      <c r="O18" s="59"/>
      <c r="P18" s="61">
        <f t="shared" si="5"/>
        <v>73.53</v>
      </c>
      <c r="R18" s="79">
        <f t="shared" si="6"/>
        <v>7.53</v>
      </c>
    </row>
    <row r="19" spans="1:19" s="44" customFormat="1" ht="30" customHeight="1">
      <c r="A19" s="52">
        <v>1</v>
      </c>
      <c r="B19" s="130" t="s">
        <v>195</v>
      </c>
      <c r="C19" s="129">
        <v>47.125</v>
      </c>
      <c r="D19" s="52">
        <v>23</v>
      </c>
      <c r="E19" s="41" t="s">
        <v>183</v>
      </c>
      <c r="F19" s="41" t="s">
        <v>201</v>
      </c>
      <c r="G19" s="78">
        <f t="shared" si="0"/>
        <v>147.06</v>
      </c>
      <c r="H19" s="65">
        <f t="shared" si="1"/>
        <v>147.06</v>
      </c>
      <c r="I19" s="65">
        <f t="shared" si="23"/>
        <v>13.6</v>
      </c>
      <c r="J19" s="65">
        <f t="shared" si="3"/>
        <v>160.66</v>
      </c>
      <c r="K19" s="42"/>
      <c r="L19" s="43">
        <v>73.53</v>
      </c>
      <c r="M19" s="57">
        <f t="shared" si="24"/>
        <v>147.06</v>
      </c>
      <c r="O19" s="59"/>
      <c r="P19" s="61">
        <f t="shared" si="5"/>
        <v>73.53</v>
      </c>
      <c r="R19" s="79">
        <f t="shared" si="6"/>
        <v>7.53</v>
      </c>
    </row>
    <row r="20" spans="1:19" s="44" customFormat="1" ht="30" customHeight="1">
      <c r="A20" s="52">
        <v>1</v>
      </c>
      <c r="B20" s="130" t="s">
        <v>196</v>
      </c>
      <c r="C20" s="129">
        <v>47.375</v>
      </c>
      <c r="D20" s="52">
        <v>23</v>
      </c>
      <c r="E20" s="41" t="s">
        <v>183</v>
      </c>
      <c r="F20" s="41" t="s">
        <v>201</v>
      </c>
      <c r="G20" s="78">
        <f t="shared" ref="G20:G21" si="25">M20</f>
        <v>147.36000000000001</v>
      </c>
      <c r="H20" s="65">
        <f t="shared" ref="H20:H21" si="26">G20*A20</f>
        <v>147.36000000000001</v>
      </c>
      <c r="I20" s="65">
        <f t="shared" ref="I20:I21" si="27">SUM(H20*$I$11)</f>
        <v>13.63</v>
      </c>
      <c r="J20" s="65">
        <f t="shared" ref="J20:J21" si="28">SUM(H20:I20)</f>
        <v>160.99</v>
      </c>
      <c r="K20" s="42"/>
      <c r="L20" s="43">
        <v>73.680000000000007</v>
      </c>
      <c r="M20" s="57">
        <f t="shared" ref="M20:M21" si="29">SUM(L20/(1-$N$10))</f>
        <v>147.36000000000001</v>
      </c>
      <c r="O20" s="59"/>
      <c r="P20" s="61">
        <f t="shared" ref="P20:P21" si="30">L20*A20</f>
        <v>73.680000000000007</v>
      </c>
      <c r="R20" s="79">
        <f t="shared" ref="R20:R21" si="31">SUM(((C20*D20)/144)*A20)</f>
        <v>7.57</v>
      </c>
    </row>
    <row r="21" spans="1:19" s="44" customFormat="1" ht="30" customHeight="1">
      <c r="A21" s="52">
        <v>1</v>
      </c>
      <c r="B21" s="130" t="s">
        <v>196</v>
      </c>
      <c r="C21" s="129">
        <v>47.125</v>
      </c>
      <c r="D21" s="52">
        <v>23</v>
      </c>
      <c r="E21" s="41" t="s">
        <v>183</v>
      </c>
      <c r="F21" s="41" t="s">
        <v>201</v>
      </c>
      <c r="G21" s="78">
        <f t="shared" si="25"/>
        <v>147.06</v>
      </c>
      <c r="H21" s="65">
        <f t="shared" si="26"/>
        <v>147.06</v>
      </c>
      <c r="I21" s="65">
        <f t="shared" si="27"/>
        <v>13.6</v>
      </c>
      <c r="J21" s="65">
        <f t="shared" si="28"/>
        <v>160.66</v>
      </c>
      <c r="K21" s="42"/>
      <c r="L21" s="43">
        <v>73.53</v>
      </c>
      <c r="M21" s="57">
        <f t="shared" si="29"/>
        <v>147.06</v>
      </c>
      <c r="O21" s="59"/>
      <c r="P21" s="61">
        <f t="shared" si="30"/>
        <v>73.53</v>
      </c>
      <c r="R21" s="79">
        <f t="shared" si="31"/>
        <v>7.53</v>
      </c>
    </row>
    <row r="22" spans="1:19" s="44" customFormat="1" ht="30" customHeight="1">
      <c r="A22" s="52">
        <v>1</v>
      </c>
      <c r="B22" s="130" t="s">
        <v>196</v>
      </c>
      <c r="C22" s="129">
        <v>47</v>
      </c>
      <c r="D22" s="52">
        <v>23</v>
      </c>
      <c r="E22" s="41" t="s">
        <v>183</v>
      </c>
      <c r="F22" s="41" t="s">
        <v>201</v>
      </c>
      <c r="G22" s="78">
        <f t="shared" ref="G22:G23" si="32">M22</f>
        <v>146.91999999999999</v>
      </c>
      <c r="H22" s="65">
        <f t="shared" ref="H22:H23" si="33">G22*A22</f>
        <v>146.91999999999999</v>
      </c>
      <c r="I22" s="65">
        <f t="shared" ref="I22:I23" si="34">SUM(H22*$I$11)</f>
        <v>13.59</v>
      </c>
      <c r="J22" s="65">
        <f t="shared" ref="J22:J23" si="35">SUM(H22:I22)</f>
        <v>160.51</v>
      </c>
      <c r="K22" s="42"/>
      <c r="L22" s="43">
        <v>73.459999999999994</v>
      </c>
      <c r="M22" s="57">
        <f t="shared" ref="M22:M23" si="36">SUM(L22/(1-$N$10))</f>
        <v>146.91999999999999</v>
      </c>
      <c r="O22" s="59"/>
      <c r="P22" s="61">
        <f t="shared" ref="P22:P23" si="37">L22*A22</f>
        <v>73.459999999999994</v>
      </c>
      <c r="R22" s="79">
        <f t="shared" ref="R22:R23" si="38">SUM(((C22*D22)/144)*A22)</f>
        <v>7.51</v>
      </c>
    </row>
    <row r="23" spans="1:19" s="44" customFormat="1" ht="30" customHeight="1">
      <c r="A23" s="52">
        <v>1</v>
      </c>
      <c r="B23" s="130" t="s">
        <v>196</v>
      </c>
      <c r="C23" s="129">
        <v>47.125</v>
      </c>
      <c r="D23" s="52">
        <v>23</v>
      </c>
      <c r="E23" s="41" t="s">
        <v>183</v>
      </c>
      <c r="F23" s="41" t="s">
        <v>201</v>
      </c>
      <c r="G23" s="78">
        <f t="shared" si="32"/>
        <v>147.06</v>
      </c>
      <c r="H23" s="65">
        <f t="shared" si="33"/>
        <v>147.06</v>
      </c>
      <c r="I23" s="65">
        <f t="shared" si="34"/>
        <v>13.6</v>
      </c>
      <c r="J23" s="65">
        <f t="shared" si="35"/>
        <v>160.66</v>
      </c>
      <c r="K23" s="42"/>
      <c r="L23" s="43">
        <v>73.53</v>
      </c>
      <c r="M23" s="57">
        <f t="shared" si="36"/>
        <v>147.06</v>
      </c>
      <c r="O23" s="59"/>
      <c r="P23" s="61">
        <f t="shared" si="37"/>
        <v>73.53</v>
      </c>
      <c r="R23" s="79">
        <f t="shared" si="38"/>
        <v>7.53</v>
      </c>
    </row>
    <row r="24" spans="1:19" s="44" customFormat="1" ht="30" customHeight="1">
      <c r="A24" s="52">
        <v>1</v>
      </c>
      <c r="B24" s="130" t="s">
        <v>197</v>
      </c>
      <c r="C24" s="129">
        <v>58.5</v>
      </c>
      <c r="D24" s="52">
        <v>28.25</v>
      </c>
      <c r="E24" s="41" t="s">
        <v>183</v>
      </c>
      <c r="F24" s="41" t="s">
        <v>201</v>
      </c>
      <c r="G24" s="78">
        <f t="shared" ref="G24:G25" si="39">M24</f>
        <v>168.42</v>
      </c>
      <c r="H24" s="65">
        <f t="shared" ref="H24:H25" si="40">G24*A24</f>
        <v>168.42</v>
      </c>
      <c r="I24" s="65">
        <f t="shared" ref="I24:I25" si="41">SUM(H24*$I$11)</f>
        <v>15.58</v>
      </c>
      <c r="J24" s="65">
        <f t="shared" ref="J24:J25" si="42">SUM(H24:I24)</f>
        <v>184</v>
      </c>
      <c r="K24" s="42"/>
      <c r="L24" s="43">
        <v>84.21</v>
      </c>
      <c r="M24" s="57">
        <f t="shared" ref="M24:M25" si="43">SUM(L24/(1-$N$10))</f>
        <v>168.42</v>
      </c>
      <c r="O24" s="59"/>
      <c r="P24" s="61">
        <f t="shared" ref="P24:P25" si="44">L24*A24</f>
        <v>84.21</v>
      </c>
      <c r="R24" s="79">
        <f t="shared" ref="R24:R25" si="45">SUM(((C24*D24)/144)*A24)</f>
        <v>11.48</v>
      </c>
    </row>
    <row r="25" spans="1:19" s="44" customFormat="1" ht="30" customHeight="1">
      <c r="A25" s="52">
        <v>1</v>
      </c>
      <c r="B25" s="130" t="s">
        <v>198</v>
      </c>
      <c r="C25" s="129">
        <v>58.25</v>
      </c>
      <c r="D25" s="52">
        <v>28.25</v>
      </c>
      <c r="E25" s="41" t="s">
        <v>183</v>
      </c>
      <c r="F25" s="41" t="s">
        <v>201</v>
      </c>
      <c r="G25" s="78">
        <f t="shared" si="39"/>
        <v>168.16</v>
      </c>
      <c r="H25" s="65">
        <f t="shared" si="40"/>
        <v>168.16</v>
      </c>
      <c r="I25" s="65">
        <f t="shared" si="41"/>
        <v>15.55</v>
      </c>
      <c r="J25" s="65">
        <f t="shared" si="42"/>
        <v>183.71</v>
      </c>
      <c r="K25" s="42"/>
      <c r="L25" s="43">
        <v>84.08</v>
      </c>
      <c r="M25" s="57">
        <f t="shared" si="43"/>
        <v>168.16</v>
      </c>
      <c r="O25" s="59"/>
      <c r="P25" s="61">
        <f t="shared" si="44"/>
        <v>84.08</v>
      </c>
      <c r="R25" s="79">
        <f t="shared" si="45"/>
        <v>11.43</v>
      </c>
    </row>
    <row r="26" spans="1:19" s="44" customFormat="1" ht="30" customHeight="1" thickBot="1">
      <c r="A26" s="117"/>
      <c r="B26" s="123"/>
      <c r="C26" s="124"/>
      <c r="D26" s="124"/>
      <c r="E26" s="118"/>
      <c r="F26" s="118"/>
      <c r="G26" s="119"/>
      <c r="H26" s="119"/>
      <c r="I26" s="119"/>
      <c r="J26" s="119"/>
      <c r="K26" s="42"/>
      <c r="L26" s="43"/>
      <c r="M26" s="57"/>
      <c r="O26" s="59"/>
      <c r="P26" s="61">
        <f t="shared" si="5"/>
        <v>0</v>
      </c>
      <c r="R26" s="79">
        <f t="shared" si="6"/>
        <v>0</v>
      </c>
    </row>
    <row r="27" spans="1:19" s="44" customFormat="1" ht="30" customHeight="1">
      <c r="A27" s="53">
        <f>SUM(A12:A26)</f>
        <v>14</v>
      </c>
      <c r="B27" s="115"/>
      <c r="C27" s="115"/>
      <c r="D27" s="115"/>
      <c r="E27" s="41" t="s">
        <v>181</v>
      </c>
      <c r="G27" s="78">
        <v>35</v>
      </c>
      <c r="H27" s="116">
        <f>G27*A27</f>
        <v>490</v>
      </c>
      <c r="I27" s="78"/>
      <c r="J27" s="78">
        <f t="shared" ref="J27" si="46">SUM(H27:I27)</f>
        <v>490</v>
      </c>
      <c r="K27" s="42"/>
      <c r="L27" s="43">
        <v>25</v>
      </c>
      <c r="M27" s="57">
        <f>SUM(L27/(1-$N$27))</f>
        <v>33.33</v>
      </c>
      <c r="N27" s="39">
        <v>0.25</v>
      </c>
      <c r="O27" s="58"/>
      <c r="P27" s="61">
        <f t="shared" si="5"/>
        <v>350</v>
      </c>
      <c r="Q27" s="68"/>
      <c r="R27" s="87" t="s">
        <v>51</v>
      </c>
    </row>
    <row r="28" spans="1:19" s="44" customFormat="1" ht="30" customHeight="1">
      <c r="A28" s="52">
        <v>1</v>
      </c>
      <c r="B28" s="64"/>
      <c r="C28" s="64"/>
      <c r="D28" s="64"/>
      <c r="E28" s="60" t="s">
        <v>31</v>
      </c>
      <c r="F28" s="60"/>
      <c r="G28" s="78">
        <v>75</v>
      </c>
      <c r="H28" s="66">
        <f>SUM(G28*A28)</f>
        <v>75</v>
      </c>
      <c r="I28" s="65"/>
      <c r="J28" s="67">
        <f>SUM(H28:I28)</f>
        <v>75</v>
      </c>
      <c r="K28" s="42"/>
      <c r="L28" s="43">
        <f>1*50</f>
        <v>50</v>
      </c>
      <c r="M28" s="57">
        <f>SUM(L28/(1-$N$27))</f>
        <v>66.67</v>
      </c>
      <c r="P28" s="61">
        <f t="shared" si="5"/>
        <v>50</v>
      </c>
      <c r="R28" s="87" t="s">
        <v>52</v>
      </c>
    </row>
    <row r="29" spans="1:19" s="44" customFormat="1" ht="30" customHeight="1">
      <c r="A29" s="64">
        <v>1</v>
      </c>
      <c r="B29" s="64"/>
      <c r="C29" s="64"/>
      <c r="D29" s="64"/>
      <c r="E29" s="60" t="s">
        <v>176</v>
      </c>
      <c r="F29" s="60"/>
      <c r="G29" s="78">
        <v>100</v>
      </c>
      <c r="H29" s="66">
        <f>SUM(G29*A29)</f>
        <v>100</v>
      </c>
      <c r="I29" s="65"/>
      <c r="J29" s="67">
        <f>SUM(H29:I29)</f>
        <v>100</v>
      </c>
      <c r="K29" s="42"/>
      <c r="L29" s="43">
        <f>(0.7*30)+(50*1)</f>
        <v>71</v>
      </c>
      <c r="M29" s="57">
        <f t="shared" ref="M29:M31" si="47">SUM(L29/(1-$N$27))</f>
        <v>94.67</v>
      </c>
      <c r="O29" s="45"/>
      <c r="P29" s="61">
        <f t="shared" si="5"/>
        <v>71</v>
      </c>
      <c r="Q29" s="46"/>
      <c r="R29" s="59" t="s">
        <v>49</v>
      </c>
    </row>
    <row r="30" spans="1:19" s="44" customFormat="1" ht="30" customHeight="1">
      <c r="A30" s="64">
        <v>1</v>
      </c>
      <c r="B30" s="64"/>
      <c r="C30" s="64"/>
      <c r="D30" s="64"/>
      <c r="E30" s="60" t="s">
        <v>50</v>
      </c>
      <c r="F30" s="60"/>
      <c r="G30" s="78">
        <v>500</v>
      </c>
      <c r="H30" s="66">
        <f>SUM(G30*A30)</f>
        <v>500</v>
      </c>
      <c r="I30" s="65"/>
      <c r="J30" s="67">
        <f>SUM(H30:I30)</f>
        <v>500</v>
      </c>
      <c r="K30" s="42"/>
      <c r="L30" s="43">
        <f>(0.7*220)+(50*4)</f>
        <v>354</v>
      </c>
      <c r="M30" s="57">
        <f t="shared" si="47"/>
        <v>472</v>
      </c>
      <c r="O30" s="45"/>
      <c r="P30" s="61">
        <f t="shared" si="5"/>
        <v>354</v>
      </c>
      <c r="Q30" s="46"/>
      <c r="R30" s="59" t="s">
        <v>49</v>
      </c>
    </row>
    <row r="31" spans="1:19" s="44" customFormat="1" ht="30" customHeight="1" thickBot="1">
      <c r="A31" s="62">
        <v>1</v>
      </c>
      <c r="B31" s="62"/>
      <c r="C31" s="62"/>
      <c r="D31" s="62"/>
      <c r="E31" s="63" t="s">
        <v>37</v>
      </c>
      <c r="F31" s="63"/>
      <c r="G31" s="88">
        <v>294.31</v>
      </c>
      <c r="H31" s="78">
        <f>G31*A31</f>
        <v>294.31</v>
      </c>
      <c r="I31" s="65"/>
      <c r="J31" s="54">
        <f>SUM(H31:I31)</f>
        <v>294.31</v>
      </c>
      <c r="K31" s="42"/>
      <c r="L31" s="43">
        <v>225</v>
      </c>
      <c r="M31" s="57">
        <f t="shared" si="47"/>
        <v>300</v>
      </c>
      <c r="O31" s="45"/>
      <c r="P31" s="61">
        <f t="shared" si="5"/>
        <v>225</v>
      </c>
      <c r="Q31" s="46"/>
      <c r="R31" s="59" t="s">
        <v>49</v>
      </c>
    </row>
    <row r="32" spans="1:19" ht="40.15" customHeight="1" thickTop="1">
      <c r="A32" s="47"/>
      <c r="B32" s="48"/>
      <c r="C32" s="48"/>
      <c r="D32" s="48"/>
      <c r="E32" s="48"/>
      <c r="F32" s="48"/>
      <c r="G32" s="86"/>
      <c r="H32" s="132">
        <f>SUM(H12:H31)</f>
        <v>3556.05</v>
      </c>
      <c r="I32" s="133">
        <f>SUM(I12:I31)</f>
        <v>193.95</v>
      </c>
      <c r="J32" s="134">
        <f>SUM(J12:J31)</f>
        <v>3750</v>
      </c>
      <c r="K32" s="10"/>
      <c r="L32" s="44"/>
      <c r="M32" s="44"/>
      <c r="N32" s="44"/>
      <c r="O32" s="45"/>
      <c r="P32" s="44"/>
      <c r="Q32" s="44"/>
      <c r="R32" s="44"/>
      <c r="S32" s="44"/>
    </row>
    <row r="33" spans="1:11" s="44" customFormat="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25"/>
    </row>
    <row r="34" spans="1:11" s="44" customFormat="1" ht="24.95" customHeight="1">
      <c r="A34" s="33"/>
      <c r="B34"/>
      <c r="C34"/>
      <c r="D34"/>
      <c r="E34" s="25"/>
      <c r="F34"/>
      <c r="G34"/>
      <c r="H34"/>
      <c r="I34" s="27"/>
      <c r="J34" s="42"/>
      <c r="K34" s="25"/>
    </row>
    <row r="35" spans="1:11" s="44" customFormat="1" ht="24.95" customHeight="1">
      <c r="A35" s="89" t="s">
        <v>53</v>
      </c>
      <c r="E35" s="25"/>
      <c r="I35" s="27"/>
      <c r="J35" s="42"/>
      <c r="K35" s="25"/>
    </row>
    <row r="36" spans="1:11" s="44" customFormat="1" ht="24.95" customHeight="1">
      <c r="A36" s="89" t="s">
        <v>54</v>
      </c>
      <c r="E36" s="25"/>
      <c r="I36" s="27"/>
      <c r="J36" s="42"/>
      <c r="K36" s="49"/>
    </row>
    <row r="37" spans="1:11" ht="24.95" customHeight="1">
      <c r="A37" s="94" t="s">
        <v>55</v>
      </c>
      <c r="B37" s="95"/>
      <c r="C37" s="95"/>
      <c r="D37" s="95"/>
      <c r="E37" s="96"/>
      <c r="F37" s="95"/>
      <c r="G37" s="44"/>
      <c r="H37" s="44"/>
      <c r="I37" s="27"/>
      <c r="J37" s="42"/>
      <c r="K37" s="10"/>
    </row>
    <row r="38" spans="1:11" ht="24.95" customHeight="1">
      <c r="A38" s="25"/>
      <c r="B38" s="44"/>
      <c r="C38" s="44"/>
      <c r="D38" s="44"/>
      <c r="E38" s="25"/>
      <c r="F38" s="44"/>
      <c r="G38" s="44"/>
      <c r="H38" s="44"/>
      <c r="I38" s="27"/>
      <c r="J38" s="42"/>
      <c r="K38" s="10"/>
    </row>
    <row r="39" spans="1:11" ht="24.95" customHeight="1">
      <c r="A39" s="25"/>
      <c r="B39" s="25"/>
      <c r="C39" s="25"/>
      <c r="D39" s="25"/>
      <c r="E39" s="25"/>
      <c r="F39"/>
      <c r="G39"/>
      <c r="H39"/>
      <c r="I39" s="27"/>
      <c r="J39" s="42"/>
      <c r="K39" s="10"/>
    </row>
    <row r="40" spans="1:11" s="44" customFormat="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25"/>
    </row>
    <row r="41" spans="1:11" s="44" customFormat="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25"/>
    </row>
    <row r="42" spans="1:1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10"/>
    </row>
    <row r="43" spans="1:1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10"/>
    </row>
    <row r="44" spans="1:11" s="44" customFormat="1" ht="24.95" customHeight="1">
      <c r="A44" s="34"/>
      <c r="B44" s="34"/>
      <c r="C44" s="34"/>
      <c r="D44" s="25"/>
      <c r="E44" s="25"/>
      <c r="F44" s="25"/>
      <c r="G44" s="25"/>
      <c r="H44" s="25"/>
      <c r="I44" s="27"/>
      <c r="J44" s="42"/>
      <c r="K44" s="49"/>
    </row>
    <row r="45" spans="1:11" ht="24.95" customHeight="1">
      <c r="A45" s="25"/>
      <c r="B45" s="25"/>
      <c r="C45" s="25"/>
      <c r="D45" s="25"/>
      <c r="E45" s="25"/>
      <c r="F45" s="25"/>
      <c r="G45" s="25"/>
      <c r="H45" s="25"/>
      <c r="I45" s="27"/>
      <c r="J45" s="42"/>
      <c r="K45" s="10"/>
    </row>
    <row r="46" spans="1:11" ht="24.95" customHeight="1">
      <c r="A46" s="25"/>
      <c r="B46" s="25"/>
      <c r="C46" s="25"/>
      <c r="D46" s="25"/>
      <c r="E46" s="25"/>
      <c r="F46" s="25"/>
      <c r="G46" s="25"/>
      <c r="H46" s="25"/>
      <c r="I46" s="27"/>
      <c r="J46" s="42"/>
      <c r="K46" s="10"/>
    </row>
    <row r="47" spans="1:11" ht="24.95" customHeight="1">
      <c r="A47" s="25"/>
      <c r="B47" s="25"/>
      <c r="C47" s="25"/>
      <c r="D47" s="25"/>
      <c r="E47" s="25"/>
      <c r="F47" s="25"/>
      <c r="G47" s="25"/>
      <c r="H47" s="25"/>
      <c r="I47" s="27"/>
      <c r="J47" s="42"/>
      <c r="K47" s="10"/>
    </row>
    <row r="48" spans="1:11" s="44" customFormat="1" ht="24.95" customHeight="1">
      <c r="A48" s="25"/>
      <c r="B48" s="25"/>
      <c r="C48" s="25"/>
      <c r="D48" s="25"/>
      <c r="E48" s="25"/>
      <c r="F48" s="25"/>
      <c r="G48" s="25"/>
      <c r="H48" s="25"/>
      <c r="I48" s="27"/>
      <c r="J48" s="42"/>
      <c r="K48" s="25"/>
    </row>
    <row r="49" spans="1:11" s="44" customFormat="1" ht="24.95" customHeight="1">
      <c r="A49" s="25"/>
      <c r="B49" s="25"/>
      <c r="C49" s="25"/>
      <c r="D49" s="25"/>
      <c r="E49" s="25"/>
      <c r="F49" s="25"/>
      <c r="G49" s="25"/>
      <c r="H49" s="25"/>
      <c r="I49" s="27"/>
      <c r="J49" s="42"/>
      <c r="K49" s="25"/>
    </row>
    <row r="50" spans="1:11" s="44" customFormat="1" ht="24.95" customHeight="1">
      <c r="A50" s="25"/>
      <c r="B50" s="25"/>
      <c r="C50" s="25"/>
      <c r="D50" s="25"/>
      <c r="E50" s="25"/>
      <c r="F50" s="25"/>
      <c r="G50" s="25"/>
      <c r="H50" s="25"/>
      <c r="I50" s="27"/>
      <c r="J50" s="42"/>
      <c r="K50" s="49"/>
    </row>
    <row r="51" spans="1:11" ht="24.95" customHeight="1">
      <c r="A51" s="25"/>
      <c r="B51" s="25"/>
      <c r="C51" s="25"/>
      <c r="D51" s="25"/>
      <c r="E51" s="25"/>
      <c r="F51" s="25"/>
      <c r="G51" s="25"/>
      <c r="H51" s="25"/>
      <c r="I51" s="27"/>
      <c r="J51" s="42"/>
      <c r="K51" s="10"/>
    </row>
    <row r="52" spans="1:11" ht="24.95" customHeight="1">
      <c r="A52" s="25"/>
      <c r="B52" s="25"/>
      <c r="C52" s="25"/>
      <c r="D52" s="25"/>
      <c r="E52" s="25"/>
      <c r="F52" s="25"/>
      <c r="G52" s="25"/>
      <c r="H52" s="25"/>
      <c r="I52" s="27"/>
      <c r="J52" s="42"/>
      <c r="K52" s="10"/>
    </row>
    <row r="53" spans="1:11" ht="24.95" customHeight="1">
      <c r="A53" s="25"/>
      <c r="B53" s="25"/>
      <c r="C53" s="25"/>
      <c r="D53" s="25"/>
      <c r="E53" s="25"/>
      <c r="F53" s="25"/>
      <c r="G53" s="25"/>
      <c r="H53" s="25"/>
      <c r="I53" s="27"/>
      <c r="J53" s="42"/>
      <c r="K53" s="10"/>
    </row>
    <row r="54" spans="1:11" s="44" customFormat="1" ht="24.95" customHeight="1">
      <c r="A54" s="25"/>
      <c r="B54" s="25"/>
      <c r="C54" s="25"/>
      <c r="D54" s="25"/>
      <c r="E54" s="25"/>
      <c r="F54" s="25"/>
      <c r="G54" s="25"/>
      <c r="H54" s="25"/>
      <c r="I54" s="27"/>
      <c r="J54" s="42"/>
      <c r="K54" s="25"/>
    </row>
    <row r="55" spans="1:11" s="44" customFormat="1" ht="24.95" customHeight="1">
      <c r="A55" s="25"/>
      <c r="B55" s="25"/>
      <c r="C55" s="25"/>
      <c r="D55" s="25"/>
      <c r="E55" s="25"/>
      <c r="F55" s="25"/>
      <c r="G55" s="25"/>
      <c r="H55" s="25"/>
      <c r="I55" s="27"/>
      <c r="J55" s="42"/>
      <c r="K55" s="25"/>
    </row>
    <row r="56" spans="1:11" ht="24.95" customHeight="1">
      <c r="A56" s="25"/>
      <c r="B56" s="25"/>
      <c r="C56" s="25"/>
      <c r="D56" s="25"/>
      <c r="E56" s="25"/>
      <c r="F56" s="25"/>
      <c r="G56" s="25"/>
      <c r="H56" s="25"/>
      <c r="I56" s="27"/>
      <c r="J56" s="42"/>
      <c r="K56" s="10"/>
    </row>
    <row r="57" spans="1:11" ht="24.95" customHeight="1">
      <c r="A57" s="25"/>
      <c r="B57" s="25"/>
      <c r="C57" s="25"/>
      <c r="D57" s="25"/>
      <c r="E57" s="25"/>
      <c r="F57" s="25"/>
      <c r="G57" s="25"/>
      <c r="H57" s="25"/>
      <c r="I57" s="27"/>
      <c r="J57" s="42"/>
      <c r="K57" s="10"/>
    </row>
    <row r="58" spans="1:11" ht="24.95" customHeight="1">
      <c r="A58" s="34"/>
      <c r="B58" s="34"/>
      <c r="C58" s="34"/>
      <c r="D58" s="25"/>
      <c r="E58" s="25"/>
      <c r="F58" s="25"/>
      <c r="G58" s="25"/>
      <c r="H58" s="25"/>
      <c r="I58" s="27"/>
      <c r="J58" s="42"/>
      <c r="K58" s="10"/>
    </row>
    <row r="59" spans="1:11" ht="24.95" customHeight="1">
      <c r="A59" s="25"/>
      <c r="B59" s="25"/>
      <c r="C59" s="25"/>
      <c r="D59" s="25"/>
      <c r="E59" s="25"/>
      <c r="F59" s="25"/>
      <c r="G59" s="25"/>
      <c r="H59" s="25"/>
      <c r="I59" s="50"/>
      <c r="J59" s="51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 ht="20.100000000000001" customHeight="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 ht="20.100000000000001" customHeight="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 ht="20.100000000000001" customHeight="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 ht="20.100000000000001" customHeight="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 ht="20.100000000000001" customHeight="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 ht="20.100000000000001" customHeight="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 ht="20.100000000000001" customHeight="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 ht="20.100000000000001" customHeight="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 ht="20.100000000000001" customHeight="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 ht="20.100000000000001" customHeight="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 ht="20.100000000000001" customHeight="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 ht="20.100000000000001" customHeight="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F189" s="25"/>
      <c r="G189" s="25"/>
      <c r="H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F190" s="25"/>
      <c r="G190" s="25"/>
      <c r="H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F191" s="25"/>
      <c r="G191" s="25"/>
      <c r="H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F192" s="25"/>
      <c r="G192" s="25"/>
      <c r="H192" s="25"/>
      <c r="I192" s="25"/>
      <c r="J192" s="10"/>
      <c r="K192" s="10"/>
    </row>
    <row r="193" spans="1:11">
      <c r="A193" s="25"/>
      <c r="B193" s="25"/>
      <c r="C193" s="25"/>
      <c r="D193" s="25"/>
      <c r="E193" s="25"/>
      <c r="F193" s="25"/>
      <c r="G193" s="25"/>
      <c r="H193" s="25"/>
      <c r="I193" s="25"/>
      <c r="J193" s="10"/>
      <c r="K193" s="10"/>
    </row>
    <row r="194" spans="1:11">
      <c r="A194" s="25"/>
      <c r="B194" s="25"/>
      <c r="C194" s="25"/>
      <c r="D194" s="25"/>
      <c r="E194" s="25"/>
      <c r="F194" s="25"/>
      <c r="G194" s="25"/>
      <c r="H194" s="25"/>
      <c r="I194" s="25"/>
      <c r="J194" s="10"/>
      <c r="K194" s="10"/>
    </row>
    <row r="195" spans="1:11">
      <c r="A195" s="25"/>
      <c r="B195" s="25"/>
      <c r="C195" s="25"/>
      <c r="D195" s="25"/>
      <c r="E195" s="25"/>
      <c r="F195" s="25"/>
      <c r="G195" s="25"/>
      <c r="H195" s="25"/>
      <c r="I195" s="25"/>
      <c r="J195" s="10"/>
      <c r="K195" s="10"/>
    </row>
    <row r="196" spans="1:11">
      <c r="A196" s="25"/>
      <c r="B196" s="25"/>
      <c r="C196" s="25"/>
      <c r="D196" s="25"/>
      <c r="E196" s="25"/>
      <c r="F196" s="25"/>
      <c r="G196" s="25"/>
      <c r="H196" s="25"/>
      <c r="I196" s="25"/>
      <c r="J196" s="10"/>
      <c r="K196" s="10"/>
    </row>
    <row r="197" spans="1:11">
      <c r="A197" s="25"/>
      <c r="B197" s="25"/>
      <c r="C197" s="25"/>
      <c r="D197" s="25"/>
      <c r="E197" s="25"/>
      <c r="F197" s="25"/>
      <c r="G197" s="25"/>
      <c r="H197" s="25"/>
      <c r="I197" s="25"/>
      <c r="J197" s="10"/>
      <c r="K197" s="10"/>
    </row>
    <row r="198" spans="1:11">
      <c r="A198" s="25"/>
      <c r="B198" s="25"/>
      <c r="C198" s="25"/>
      <c r="D198" s="25"/>
      <c r="E198" s="25"/>
      <c r="F198" s="25"/>
      <c r="G198" s="25"/>
      <c r="H198" s="25"/>
      <c r="I198" s="25"/>
      <c r="J198" s="10"/>
      <c r="K198" s="10"/>
    </row>
    <row r="199" spans="1:11">
      <c r="A199" s="25"/>
      <c r="B199" s="25"/>
      <c r="C199" s="25"/>
      <c r="D199" s="25"/>
      <c r="E199" s="25"/>
      <c r="I199" s="25"/>
      <c r="J199" s="10"/>
      <c r="K199" s="10"/>
    </row>
    <row r="200" spans="1:11">
      <c r="A200" s="25"/>
      <c r="B200" s="25"/>
      <c r="C200" s="25"/>
      <c r="D200" s="25"/>
      <c r="E200" s="25"/>
      <c r="I200" s="25"/>
      <c r="J200" s="10"/>
      <c r="K200" s="10"/>
    </row>
    <row r="201" spans="1:11">
      <c r="A201" s="25"/>
      <c r="B201" s="25"/>
      <c r="C201" s="25"/>
      <c r="D201" s="25"/>
      <c r="E201" s="25"/>
      <c r="I201" s="25"/>
      <c r="J201" s="10"/>
      <c r="K201" s="10"/>
    </row>
    <row r="202" spans="1:11">
      <c r="A202" s="25"/>
      <c r="B202" s="25"/>
      <c r="C202" s="25"/>
      <c r="D202" s="25"/>
      <c r="E202" s="25"/>
      <c r="I202" s="25"/>
      <c r="J202" s="10"/>
      <c r="K202" s="10"/>
    </row>
    <row r="203" spans="1:11">
      <c r="A203" s="25"/>
      <c r="B203" s="25"/>
      <c r="C203" s="25"/>
      <c r="D203" s="25"/>
      <c r="E203" s="25"/>
      <c r="I203" s="25"/>
      <c r="J203" s="10"/>
      <c r="K203" s="10"/>
    </row>
    <row r="204" spans="1:11">
      <c r="A204" s="25"/>
      <c r="B204" s="25"/>
      <c r="C204" s="25"/>
      <c r="D204" s="25"/>
      <c r="E204" s="25"/>
      <c r="I204" s="25"/>
      <c r="J204" s="10"/>
    </row>
  </sheetData>
  <mergeCells count="1">
    <mergeCell ref="A1:D1"/>
  </mergeCells>
  <phoneticPr fontId="31" type="noConversion"/>
  <hyperlinks>
    <hyperlink ref="F7" r:id="rId1" xr:uid="{CF577FA7-5C0F-4034-816B-DE78CF9F6BD2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98" t="s">
        <v>56</v>
      </c>
      <c r="B1" s="83" t="s">
        <v>57</v>
      </c>
      <c r="D1" s="99" t="s">
        <v>58</v>
      </c>
      <c r="H1" s="99" t="s">
        <v>59</v>
      </c>
    </row>
    <row r="2" spans="1:11">
      <c r="A2" s="83" t="s">
        <v>60</v>
      </c>
      <c r="B2" s="83">
        <v>50</v>
      </c>
      <c r="D2" s="100">
        <v>20</v>
      </c>
    </row>
    <row r="3" spans="1:11">
      <c r="A3" s="83" t="s">
        <v>61</v>
      </c>
      <c r="B3">
        <v>40</v>
      </c>
      <c r="D3" s="101">
        <v>25</v>
      </c>
      <c r="I3" s="102" t="s">
        <v>62</v>
      </c>
      <c r="J3" s="102"/>
      <c r="K3" s="102" t="s">
        <v>23</v>
      </c>
    </row>
    <row r="4" spans="1:11">
      <c r="A4" s="83" t="s">
        <v>63</v>
      </c>
      <c r="B4">
        <v>25</v>
      </c>
      <c r="D4" s="101">
        <v>40</v>
      </c>
      <c r="I4" s="83" t="s">
        <v>64</v>
      </c>
      <c r="K4" s="103" t="s">
        <v>65</v>
      </c>
    </row>
    <row r="5" spans="1:11">
      <c r="A5" s="83" t="s">
        <v>66</v>
      </c>
      <c r="B5">
        <v>20</v>
      </c>
      <c r="D5" s="100" t="s">
        <v>67</v>
      </c>
      <c r="I5" s="83" t="s">
        <v>68</v>
      </c>
      <c r="K5" s="39">
        <v>0.4</v>
      </c>
    </row>
    <row r="6" spans="1:11">
      <c r="A6" s="83" t="s">
        <v>69</v>
      </c>
      <c r="B6">
        <v>10</v>
      </c>
      <c r="D6" s="101">
        <v>50</v>
      </c>
      <c r="I6" s="83" t="s">
        <v>70</v>
      </c>
      <c r="K6" s="39">
        <v>0.3</v>
      </c>
    </row>
    <row r="7" spans="1:11">
      <c r="A7" s="83" t="s">
        <v>71</v>
      </c>
      <c r="B7" s="83" t="s">
        <v>72</v>
      </c>
      <c r="D7" s="101">
        <v>80</v>
      </c>
      <c r="I7" s="83" t="s">
        <v>73</v>
      </c>
      <c r="K7" s="39">
        <v>0.25</v>
      </c>
    </row>
    <row r="8" spans="1:11">
      <c r="A8" s="83" t="s">
        <v>74</v>
      </c>
      <c r="B8" s="83">
        <v>20</v>
      </c>
      <c r="D8" s="100" t="s">
        <v>67</v>
      </c>
      <c r="I8" s="83" t="s">
        <v>75</v>
      </c>
      <c r="K8" s="103" t="s">
        <v>76</v>
      </c>
    </row>
    <row r="9" spans="1:11">
      <c r="A9" s="83" t="s">
        <v>77</v>
      </c>
      <c r="B9" s="83"/>
      <c r="D9" s="100">
        <v>75</v>
      </c>
      <c r="I9" s="83"/>
      <c r="K9" s="103"/>
    </row>
    <row r="10" spans="1:11">
      <c r="D10" s="101"/>
      <c r="I10" s="83" t="s">
        <v>78</v>
      </c>
      <c r="K10" s="39"/>
    </row>
    <row r="11" spans="1:11">
      <c r="A11" s="98" t="s">
        <v>79</v>
      </c>
      <c r="D11" s="101"/>
      <c r="K11" s="39"/>
    </row>
    <row r="12" spans="1:11">
      <c r="A12" s="83" t="s">
        <v>80</v>
      </c>
      <c r="D12" s="101"/>
      <c r="K12" s="39"/>
    </row>
    <row r="13" spans="1:11">
      <c r="A13" s="83" t="s">
        <v>81</v>
      </c>
      <c r="D13" s="101"/>
      <c r="K13" s="39"/>
    </row>
    <row r="14" spans="1:11">
      <c r="A14" s="83" t="s">
        <v>82</v>
      </c>
      <c r="D14" s="101"/>
      <c r="K14" s="39"/>
    </row>
    <row r="15" spans="1:11">
      <c r="A15" s="83" t="s">
        <v>83</v>
      </c>
      <c r="D15" s="101"/>
      <c r="K15" s="39"/>
    </row>
    <row r="16" spans="1:11">
      <c r="A16" s="83" t="s">
        <v>84</v>
      </c>
      <c r="D16" s="101"/>
    </row>
    <row r="17" spans="1:8">
      <c r="A17" s="83" t="s">
        <v>85</v>
      </c>
      <c r="D17" s="101"/>
    </row>
    <row r="18" spans="1:8">
      <c r="A18" s="83" t="s">
        <v>86</v>
      </c>
      <c r="D18" s="101"/>
    </row>
    <row r="19" spans="1:8">
      <c r="A19" s="83" t="s">
        <v>87</v>
      </c>
      <c r="D19" s="101"/>
    </row>
    <row r="20" spans="1:8">
      <c r="A20" s="83"/>
      <c r="D20" s="101"/>
    </row>
    <row r="21" spans="1:8">
      <c r="A21" s="83" t="s">
        <v>60</v>
      </c>
      <c r="D21" s="101"/>
    </row>
    <row r="22" spans="1:8">
      <c r="D22" s="101"/>
    </row>
    <row r="23" spans="1:8">
      <c r="A23" s="83" t="s">
        <v>88</v>
      </c>
      <c r="D23" s="101"/>
    </row>
    <row r="24" spans="1:8">
      <c r="D24" s="101"/>
    </row>
    <row r="25" spans="1:8">
      <c r="A25" s="98" t="s">
        <v>89</v>
      </c>
      <c r="D25" s="101"/>
    </row>
    <row r="26" spans="1:8">
      <c r="A26" s="104" t="s">
        <v>90</v>
      </c>
      <c r="B26" s="105"/>
      <c r="C26" s="105"/>
      <c r="D26" s="106"/>
      <c r="E26" s="105"/>
      <c r="F26" s="105"/>
      <c r="G26" s="105"/>
      <c r="H26" s="105"/>
    </row>
    <row r="27" spans="1:8">
      <c r="A27" s="104" t="s">
        <v>91</v>
      </c>
      <c r="B27" s="105"/>
      <c r="C27" s="105"/>
      <c r="D27" s="106"/>
      <c r="E27" s="105"/>
      <c r="F27" s="105"/>
      <c r="G27" s="105"/>
      <c r="H27" s="105"/>
    </row>
    <row r="28" spans="1:8">
      <c r="A28" s="104" t="s">
        <v>92</v>
      </c>
      <c r="B28" s="105"/>
      <c r="C28" s="105"/>
      <c r="D28" s="106"/>
      <c r="E28" s="105"/>
      <c r="F28" s="105"/>
      <c r="G28" s="105"/>
      <c r="H28" s="105"/>
    </row>
    <row r="29" spans="1:8">
      <c r="A29" s="104" t="s">
        <v>93</v>
      </c>
      <c r="B29" s="105"/>
      <c r="C29" s="105"/>
      <c r="D29" s="106"/>
      <c r="E29" s="105"/>
      <c r="F29" s="105"/>
      <c r="G29" s="105"/>
      <c r="H29" s="105"/>
    </row>
    <row r="30" spans="1:8">
      <c r="A30" s="104" t="s">
        <v>94</v>
      </c>
      <c r="B30" s="105"/>
      <c r="C30" s="105"/>
      <c r="D30" s="106"/>
      <c r="E30" s="105"/>
      <c r="F30" s="105"/>
      <c r="G30" s="105"/>
      <c r="H30" s="105"/>
    </row>
    <row r="31" spans="1:8">
      <c r="A31" s="141" t="s">
        <v>95</v>
      </c>
      <c r="B31" s="142"/>
      <c r="C31" s="142"/>
      <c r="D31" s="142"/>
      <c r="E31" s="142"/>
      <c r="F31" s="142"/>
      <c r="G31" s="142"/>
      <c r="H31" s="142"/>
    </row>
    <row r="32" spans="1:8">
      <c r="A32" s="141"/>
      <c r="B32" s="142"/>
      <c r="C32" s="142"/>
      <c r="D32" s="142"/>
      <c r="E32" s="142"/>
      <c r="F32" s="142"/>
      <c r="G32" s="142"/>
      <c r="H32" s="142"/>
    </row>
    <row r="33" spans="1:8">
      <c r="A33" s="141"/>
      <c r="B33" s="142"/>
      <c r="C33" s="142"/>
      <c r="D33" s="142"/>
      <c r="E33" s="142"/>
      <c r="F33" s="142"/>
      <c r="G33" s="142"/>
      <c r="H33" s="142"/>
    </row>
    <row r="34" spans="1:8">
      <c r="A34" s="141"/>
      <c r="B34" s="142"/>
      <c r="C34" s="142"/>
      <c r="D34" s="142"/>
      <c r="E34" s="142"/>
      <c r="F34" s="142"/>
      <c r="G34" s="142"/>
      <c r="H34" s="142"/>
    </row>
    <row r="35" spans="1:8">
      <c r="A35" s="142"/>
      <c r="B35" s="142"/>
      <c r="C35" s="142"/>
      <c r="D35" s="142"/>
      <c r="E35" s="142"/>
      <c r="F35" s="142"/>
      <c r="G35" s="142"/>
      <c r="H35" s="142"/>
    </row>
    <row r="36" spans="1:8">
      <c r="A36" s="142" t="s">
        <v>96</v>
      </c>
      <c r="B36" s="142"/>
      <c r="C36" s="142"/>
      <c r="D36" s="142"/>
      <c r="E36" s="142"/>
      <c r="F36" s="142"/>
      <c r="G36" s="142"/>
      <c r="H36" s="142"/>
    </row>
    <row r="37" spans="1:8">
      <c r="A37" s="142"/>
      <c r="B37" s="142"/>
      <c r="C37" s="142"/>
      <c r="D37" s="142"/>
      <c r="E37" s="142"/>
      <c r="F37" s="142"/>
      <c r="G37" s="142"/>
      <c r="H37" s="142"/>
    </row>
    <row r="38" spans="1:8">
      <c r="A38" s="142" t="s">
        <v>97</v>
      </c>
      <c r="B38" s="142"/>
      <c r="C38" s="142"/>
      <c r="D38" s="142"/>
      <c r="E38" s="142"/>
      <c r="F38" s="142"/>
      <c r="G38" s="142"/>
      <c r="H38" s="142"/>
    </row>
    <row r="39" spans="1:8">
      <c r="A39" s="142"/>
      <c r="B39" s="142"/>
      <c r="C39" s="142"/>
      <c r="D39" s="142"/>
      <c r="E39" s="142"/>
      <c r="F39" s="142"/>
      <c r="G39" s="142"/>
      <c r="H39" s="142"/>
    </row>
    <row r="40" spans="1:8">
      <c r="A40" s="142"/>
      <c r="B40" s="142"/>
      <c r="C40" s="142"/>
      <c r="D40" s="142"/>
      <c r="E40" s="142"/>
      <c r="F40" s="142"/>
      <c r="G40" s="142"/>
      <c r="H40" s="142"/>
    </row>
    <row r="41" spans="1:8">
      <c r="A41" s="142" t="s">
        <v>98</v>
      </c>
      <c r="B41" s="142"/>
      <c r="C41" s="142"/>
      <c r="D41" s="142"/>
      <c r="E41" s="142"/>
      <c r="F41" s="142"/>
      <c r="G41" s="142"/>
      <c r="H41" s="142"/>
    </row>
    <row r="42" spans="1:8">
      <c r="A42" s="142"/>
      <c r="B42" s="142"/>
      <c r="C42" s="142"/>
      <c r="D42" s="142"/>
      <c r="E42" s="142"/>
      <c r="F42" s="142"/>
      <c r="G42" s="142"/>
      <c r="H42" s="142"/>
    </row>
    <row r="43" spans="1:8">
      <c r="A43" s="142"/>
      <c r="B43" s="142"/>
      <c r="C43" s="142"/>
      <c r="D43" s="142"/>
      <c r="E43" s="142"/>
      <c r="F43" s="142"/>
      <c r="G43" s="142"/>
      <c r="H43" s="142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07" t="s">
        <v>99</v>
      </c>
      <c r="C1" s="107" t="s">
        <v>100</v>
      </c>
      <c r="E1" s="107" t="s">
        <v>77</v>
      </c>
    </row>
    <row r="2" spans="1:5" ht="30">
      <c r="A2" s="90" t="s">
        <v>101</v>
      </c>
      <c r="C2" t="s">
        <v>102</v>
      </c>
      <c r="E2" s="90" t="s">
        <v>103</v>
      </c>
    </row>
    <row r="3" spans="1:5">
      <c r="A3" s="90"/>
    </row>
    <row r="4" spans="1:5" ht="30">
      <c r="A4" s="90" t="s">
        <v>104</v>
      </c>
      <c r="C4" s="90" t="s">
        <v>105</v>
      </c>
    </row>
    <row r="5" spans="1:5">
      <c r="A5" s="90"/>
    </row>
    <row r="6" spans="1:5" ht="30">
      <c r="A6" s="90" t="s">
        <v>106</v>
      </c>
    </row>
    <row r="7" spans="1:5" ht="45">
      <c r="A7" s="90"/>
      <c r="C7" s="90" t="s">
        <v>107</v>
      </c>
    </row>
    <row r="8" spans="1:5" ht="30">
      <c r="A8" s="90" t="s">
        <v>106</v>
      </c>
    </row>
    <row r="9" spans="1:5" ht="45">
      <c r="A9" s="90"/>
      <c r="C9" s="90" t="s">
        <v>108</v>
      </c>
    </row>
    <row r="10" spans="1:5" ht="30">
      <c r="A10" s="90" t="s">
        <v>104</v>
      </c>
    </row>
    <row r="11" spans="1:5" ht="30">
      <c r="A11" s="90"/>
      <c r="C11" s="90" t="s">
        <v>109</v>
      </c>
    </row>
    <row r="12" spans="1:5" ht="30">
      <c r="A12" s="90" t="s">
        <v>101</v>
      </c>
    </row>
    <row r="13" spans="1:5">
      <c r="A13" s="90"/>
    </row>
    <row r="14" spans="1:5" ht="30">
      <c r="A14" s="91" t="s">
        <v>110</v>
      </c>
      <c r="C14" s="90" t="s">
        <v>111</v>
      </c>
    </row>
    <row r="15" spans="1:5">
      <c r="A15" s="90"/>
    </row>
    <row r="16" spans="1:5" ht="30">
      <c r="A16" s="90"/>
      <c r="C16" s="90" t="s">
        <v>112</v>
      </c>
    </row>
    <row r="17" spans="1:3">
      <c r="A17" s="90"/>
    </row>
    <row r="18" spans="1:3" ht="30">
      <c r="A18" s="90"/>
      <c r="C18" s="90" t="s">
        <v>113</v>
      </c>
    </row>
    <row r="19" spans="1:3">
      <c r="A19" s="90"/>
    </row>
    <row r="20" spans="1:3" ht="60">
      <c r="A20" s="90"/>
      <c r="C20" s="90" t="s">
        <v>114</v>
      </c>
    </row>
    <row r="21" spans="1:3">
      <c r="A21" s="90"/>
    </row>
    <row r="22" spans="1:3" ht="45">
      <c r="A22" s="90"/>
      <c r="C22" s="90" t="s">
        <v>115</v>
      </c>
    </row>
    <row r="23" spans="1:3">
      <c r="A23" s="90"/>
    </row>
    <row r="24" spans="1:3" ht="30">
      <c r="A24" s="90"/>
      <c r="C24" s="90" t="s">
        <v>116</v>
      </c>
    </row>
    <row r="25" spans="1:3">
      <c r="A25" s="90"/>
    </row>
    <row r="26" spans="1:3">
      <c r="A26" s="90"/>
      <c r="C26" s="85" t="s">
        <v>117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8" t="s">
        <v>118</v>
      </c>
      <c r="B1" s="109" t="s">
        <v>119</v>
      </c>
      <c r="C1" s="110" t="s">
        <v>120</v>
      </c>
      <c r="D1" s="111" t="s">
        <v>121</v>
      </c>
      <c r="E1" s="111" t="s">
        <v>122</v>
      </c>
      <c r="F1" s="111" t="s">
        <v>123</v>
      </c>
      <c r="G1" s="111" t="s">
        <v>124</v>
      </c>
      <c r="H1" s="111" t="s">
        <v>125</v>
      </c>
      <c r="I1" s="112" t="s">
        <v>126</v>
      </c>
    </row>
    <row r="2" spans="1:9" ht="19.5" thickBot="1">
      <c r="A2" s="108" t="s">
        <v>127</v>
      </c>
      <c r="C2" s="83" t="s">
        <v>128</v>
      </c>
      <c r="D2" s="83" t="s">
        <v>129</v>
      </c>
      <c r="E2" s="83" t="s">
        <v>130</v>
      </c>
      <c r="F2" s="83" t="s">
        <v>131</v>
      </c>
      <c r="G2" s="83" t="s">
        <v>132</v>
      </c>
      <c r="H2" s="83" t="s">
        <v>133</v>
      </c>
    </row>
    <row r="3" spans="1:9" ht="19.5" thickBot="1">
      <c r="A3" s="108" t="s">
        <v>134</v>
      </c>
      <c r="B3" s="3" t="s">
        <v>135</v>
      </c>
      <c r="C3" s="3" t="s">
        <v>136</v>
      </c>
      <c r="D3" s="3" t="s">
        <v>137</v>
      </c>
      <c r="E3" s="3" t="s">
        <v>138</v>
      </c>
      <c r="F3" s="3" t="s">
        <v>139</v>
      </c>
      <c r="G3" s="3" t="s">
        <v>140</v>
      </c>
      <c r="H3" s="3" t="s">
        <v>141</v>
      </c>
    </row>
    <row r="4" spans="1:9" ht="18.75">
      <c r="A4" s="113"/>
      <c r="B4" s="3" t="s">
        <v>142</v>
      </c>
      <c r="C4" s="3" t="s">
        <v>143</v>
      </c>
      <c r="D4" s="3" t="s">
        <v>144</v>
      </c>
      <c r="E4" s="83" t="s">
        <v>145</v>
      </c>
      <c r="F4" s="83" t="s">
        <v>146</v>
      </c>
      <c r="G4" s="3" t="s">
        <v>147</v>
      </c>
      <c r="H4" s="3" t="s">
        <v>148</v>
      </c>
    </row>
    <row r="5" spans="1:9" ht="18.75">
      <c r="A5" s="113"/>
      <c r="B5" s="3" t="s">
        <v>149</v>
      </c>
      <c r="C5" s="3"/>
      <c r="E5" s="114" t="s">
        <v>150</v>
      </c>
      <c r="F5" s="114" t="s">
        <v>151</v>
      </c>
      <c r="G5" s="3" t="s">
        <v>152</v>
      </c>
    </row>
    <row r="6" spans="1:9" ht="19.5" thickBot="1">
      <c r="A6" s="113"/>
    </row>
    <row r="7" spans="1:9" ht="19.5" thickBot="1">
      <c r="A7" s="108" t="s">
        <v>153</v>
      </c>
      <c r="E7" s="23">
        <v>159778</v>
      </c>
      <c r="F7" s="83" t="s">
        <v>154</v>
      </c>
      <c r="H7" s="23">
        <v>75143</v>
      </c>
    </row>
    <row r="8" spans="1:9" ht="19.5" thickBot="1">
      <c r="A8" s="108" t="s">
        <v>155</v>
      </c>
      <c r="C8" s="83" t="s">
        <v>156</v>
      </c>
      <c r="E8" s="83" t="s">
        <v>156</v>
      </c>
      <c r="F8" s="83" t="s">
        <v>156</v>
      </c>
      <c r="G8" s="83" t="s">
        <v>77</v>
      </c>
      <c r="H8" t="s">
        <v>157</v>
      </c>
      <c r="I8" t="s">
        <v>156</v>
      </c>
    </row>
    <row r="9" spans="1:9">
      <c r="C9" s="83" t="s">
        <v>158</v>
      </c>
      <c r="E9" s="83" t="s">
        <v>158</v>
      </c>
      <c r="F9" s="83" t="s">
        <v>158</v>
      </c>
      <c r="G9" s="83" t="s">
        <v>99</v>
      </c>
      <c r="H9" t="s">
        <v>159</v>
      </c>
      <c r="I9" t="s">
        <v>158</v>
      </c>
    </row>
    <row r="10" spans="1:9">
      <c r="C10" s="83" t="s">
        <v>160</v>
      </c>
      <c r="E10" s="83" t="s">
        <v>160</v>
      </c>
      <c r="F10" s="83" t="s">
        <v>160</v>
      </c>
      <c r="G10" s="83" t="s">
        <v>161</v>
      </c>
      <c r="H10" s="83" t="s">
        <v>166</v>
      </c>
      <c r="I10" t="s">
        <v>160</v>
      </c>
    </row>
    <row r="11" spans="1:9">
      <c r="C11" s="83" t="s">
        <v>162</v>
      </c>
      <c r="E11" s="83" t="s">
        <v>162</v>
      </c>
      <c r="F11" s="83" t="s">
        <v>162</v>
      </c>
      <c r="H11" s="83" t="s">
        <v>167</v>
      </c>
      <c r="I11" t="s">
        <v>162</v>
      </c>
    </row>
    <row r="12" spans="1:9">
      <c r="H12" s="83" t="s">
        <v>168</v>
      </c>
      <c r="I12" t="s">
        <v>163</v>
      </c>
    </row>
    <row r="13" spans="1:9">
      <c r="I13" t="s">
        <v>157</v>
      </c>
    </row>
    <row r="14" spans="1:9">
      <c r="I14" t="s">
        <v>164</v>
      </c>
    </row>
    <row r="15" spans="1:9">
      <c r="I15" t="s">
        <v>165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4CD331-EBFE-4D2B-90E4-B5A8C9E68480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37246848-65DD-4D7B-A39D-BB11874658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AFA668-F3D1-48B7-8C06-F2153662E8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2025-07-07T15:31:28Z</cp:lastPrinted>
  <dcterms:created xsi:type="dcterms:W3CDTF">2000-08-02T17:16:16Z</dcterms:created>
  <dcterms:modified xsi:type="dcterms:W3CDTF">2025-07-08T20:36:54Z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30304600</vt:r8>
  </property>
  <property fmtid="{D5CDD505-2E9C-101B-9397-08002B2CF9AE}" pid="4" name="MediaServiceImageTags">
    <vt:lpwstr/>
  </property>
</Properties>
</file>