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180 AJO - Shalimar/01. Quotes/Proposals/"/>
    </mc:Choice>
  </mc:AlternateContent>
  <xr:revisionPtr revIDLastSave="18" documentId="8_{09DE8776-4C3C-4699-893A-80CF34AA2DB5}" xr6:coauthVersionLast="47" xr6:coauthVersionMax="47" xr10:uidLastSave="{6BD393EB-BB81-4BE3-9299-0FFA4C366D7C}"/>
  <bookViews>
    <workbookView xWindow="-12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Quote!$A$1:$K$91</definedName>
    <definedName name="_xlnm.Print_Titles" localSheetId="0">Quote!$14:$15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2" l="1"/>
  <c r="M28" i="2"/>
  <c r="M27" i="2"/>
  <c r="M30" i="2"/>
  <c r="M29" i="2"/>
  <c r="K25" i="2"/>
  <c r="K22" i="2"/>
  <c r="K26" i="2"/>
  <c r="N29" i="2" l="1"/>
  <c r="Q29" i="2"/>
  <c r="R29" i="2" s="1"/>
  <c r="K29" i="2"/>
  <c r="K33" i="2"/>
  <c r="U34" i="2"/>
  <c r="V34" i="2" s="1"/>
  <c r="U32" i="2"/>
  <c r="V32" i="2" s="1"/>
  <c r="U31" i="2"/>
  <c r="V31" i="2" s="1"/>
  <c r="U26" i="2"/>
  <c r="V26" i="2" s="1"/>
  <c r="U24" i="2"/>
  <c r="V24" i="2" s="1"/>
  <c r="U23" i="2"/>
  <c r="V23" i="2" s="1"/>
  <c r="U21" i="2"/>
  <c r="V21" i="2" s="1"/>
  <c r="U20" i="2"/>
  <c r="V20" i="2" s="1"/>
  <c r="U19" i="2"/>
  <c r="V19" i="2" s="1"/>
  <c r="U17" i="2"/>
  <c r="V17" i="2" s="1"/>
  <c r="U16" i="2"/>
  <c r="V16" i="2" s="1"/>
  <c r="Q19" i="2"/>
  <c r="R19" i="2" s="1"/>
  <c r="K39" i="2"/>
  <c r="K19" i="2"/>
  <c r="I19" i="2"/>
  <c r="R36" i="2" l="1"/>
  <c r="O38" i="2"/>
  <c r="O37" i="2"/>
  <c r="N38" i="2"/>
  <c r="N37" i="2"/>
  <c r="M38" i="2"/>
  <c r="M37" i="2"/>
  <c r="N28" i="2"/>
  <c r="N30" i="2"/>
  <c r="N27" i="2"/>
  <c r="Q26" i="2"/>
  <c r="R26" i="2" s="1"/>
  <c r="Q28" i="2"/>
  <c r="R28" i="2" s="1"/>
  <c r="Q27" i="2"/>
  <c r="R27" i="2" s="1"/>
  <c r="Q30" i="2"/>
  <c r="R30" i="2" s="1"/>
  <c r="K30" i="2"/>
  <c r="Q34" i="2"/>
  <c r="R34" i="2" s="1"/>
  <c r="K32" i="2"/>
  <c r="I32" i="2"/>
  <c r="K31" i="2"/>
  <c r="I31" i="2"/>
  <c r="K28" i="2"/>
  <c r="I26" i="2"/>
  <c r="K34" i="2"/>
  <c r="I34" i="2"/>
  <c r="K24" i="2"/>
  <c r="I24" i="2"/>
  <c r="K23" i="2"/>
  <c r="I23" i="2"/>
  <c r="K21" i="2"/>
  <c r="I21" i="2"/>
  <c r="K20" i="2"/>
  <c r="I20" i="2"/>
  <c r="K38" i="2"/>
  <c r="K36" i="2"/>
  <c r="K37" i="2"/>
  <c r="K35" i="2"/>
  <c r="K27" i="2"/>
  <c r="K18" i="2"/>
  <c r="K17" i="2"/>
  <c r="I17" i="2"/>
  <c r="K16" i="2"/>
  <c r="I16" i="2"/>
  <c r="P36" i="2" l="1"/>
</calcChain>
</file>

<file path=xl/sharedStrings.xml><?xml version="1.0" encoding="utf-8"?>
<sst xmlns="http://schemas.openxmlformats.org/spreadsheetml/2006/main" count="251" uniqueCount="190">
  <si>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</si>
  <si>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</si>
  <si>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</si>
  <si>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</si>
  <si>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</si>
  <si>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</si>
  <si>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</si>
  <si>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</si>
  <si>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</si>
  <si>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</si>
  <si>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</si>
  <si>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</si>
  <si>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</si>
  <si>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</si>
  <si>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</si>
  <si>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</si>
  <si>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</si>
  <si>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</si>
  <si>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</si>
  <si>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</si>
  <si>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</si>
  <si>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</si>
  <si>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</si>
  <si>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</si>
  <si>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</si>
  <si>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</si>
  <si>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</si>
  <si>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</si>
  <si>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</si>
  <si>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</si>
  <si>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</si>
  <si>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</si>
  <si>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</si>
  <si>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</si>
  <si>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</si>
  <si>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</si>
  <si>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</si>
  <si>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</si>
  <si>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</si>
  <si>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</si>
  <si>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</si>
  <si>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</si>
  <si>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</si>
  <si>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</si>
  <si>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</si>
  <si>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</si>
  <si>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</si>
  <si>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</si>
  <si>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</si>
  <si>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</si>
  <si>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</si>
  <si>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</si>
  <si>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</si>
  <si>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</si>
  <si>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</si>
  <si>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</si>
  <si>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</si>
  <si>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</si>
  <si>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</si>
  <si>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</si>
  <si>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</si>
  <si>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</si>
  <si>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</si>
  <si>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</si>
  <si>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</si>
  <si>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</si>
  <si>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</si>
  <si>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</si>
  <si>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</si>
  <si>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</si>
  <si>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</si>
  <si>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</si>
  <si>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</si>
  <si>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</si>
  <si>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</si>
  <si>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</si>
  <si>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</si>
  <si>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</si>
  <si>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</si>
  <si>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</si>
  <si>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</si>
  <si>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</si>
  <si>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</si>
  <si>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</si>
  <si>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</si>
  <si>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</si>
  <si>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</si>
  <si>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</si>
  <si>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</si>
  <si>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</si>
  <si>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</si>
  <si>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</si>
  <si>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</si>
  <si>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</si>
  <si>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</si>
  <si>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</si>
  <si>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</si>
  <si>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</si>
  <si>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</si>
  <si>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</si>
  <si>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</si>
  <si>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</si>
  <si>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</si>
  <si>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</si>
  <si>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</si>
  <si>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</si>
  <si>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</si>
  <si>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</si>
  <si>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</si>
  <si>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</si>
  <si>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</si>
  <si>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</si>
  <si>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</si>
  <si>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</si>
  <si>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</si>
  <si>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</si>
  <si>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</si>
  <si>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</si>
  <si>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</si>
  <si>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</si>
  <si>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</si>
  <si>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</si>
  <si>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</si>
  <si>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</si>
  <si>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</si>
  <si>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</si>
  <si>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</si>
  <si>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</si>
  <si>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</si>
  <si>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</si>
  <si>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</si>
  <si>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</si>
  <si>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</si>
  <si>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</si>
  <si>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</si>
  <si>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</si>
  <si>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</si>
  <si>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</si>
  <si>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</si>
  <si>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</si>
  <si>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</si>
  <si>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</si>
  <si>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25-180</t>
  </si>
  <si>
    <t>Andreas Egger</t>
  </si>
  <si>
    <t>andreas@thendcway.com</t>
  </si>
  <si>
    <t>The DN Way</t>
  </si>
  <si>
    <t>AJO Shaliamar</t>
  </si>
  <si>
    <t>Type A Opening E</t>
  </si>
  <si>
    <t>Type B &amp; C Opening E</t>
  </si>
  <si>
    <t>Type D &amp; E Opening E</t>
  </si>
  <si>
    <t>Install</t>
  </si>
  <si>
    <t>Shalimar, FL</t>
  </si>
  <si>
    <t>Roman Shade</t>
  </si>
  <si>
    <t>Drapery</t>
  </si>
  <si>
    <t>Sheer Drapery</t>
  </si>
  <si>
    <t>Drapery Hardware</t>
  </si>
  <si>
    <t>Blackout Drapery</t>
  </si>
  <si>
    <t xml:space="preserve"> Opening 106</t>
  </si>
  <si>
    <t>Metal Blinds</t>
  </si>
  <si>
    <t xml:space="preserve"> Opening 108 </t>
  </si>
  <si>
    <t xml:space="preserve"> Opening E2</t>
  </si>
  <si>
    <t>Opening 106</t>
  </si>
  <si>
    <t>Opening 107 B</t>
  </si>
  <si>
    <t xml:space="preserve">Openings 101 A C </t>
  </si>
  <si>
    <t>Romans &amp; Blinds</t>
  </si>
  <si>
    <t>Cost/Sq</t>
  </si>
  <si>
    <t>Mileage</t>
  </si>
  <si>
    <t xml:space="preserve">Time </t>
  </si>
  <si>
    <t>PD</t>
  </si>
  <si>
    <t>Trips budgeted from Orlando</t>
  </si>
  <si>
    <t>***Per RFI Response, all drapery quoted as ceiling mount and one way draw</t>
  </si>
  <si>
    <t>***All blackout drapery have been quoted as Unlined because the specified fabric is noted to be blackout. If fabricator provided lining is required, surcharges will apply.</t>
  </si>
  <si>
    <t>***Both blackout and sheer drapery fabrics are specified to be Railroaded. Due to required treatment heights, railroading is N/a.</t>
  </si>
  <si>
    <t>Custom 60% Ripplefold Drapery, Unlined, Stnd Hems, One Way Draw</t>
  </si>
  <si>
    <t>Custom 60% Ripplefold Sheer Drapery, Unlined, Stnd Hems, One Way Draw</t>
  </si>
  <si>
    <t xml:space="preserve"> Opening 101</t>
  </si>
  <si>
    <t>***For consistency, all Roman Shade COM estimates are also based on conventional off the bolt orientation</t>
  </si>
  <si>
    <t>Custom Flat Roman Shade, Flap Valance, 3 Pass BO Lining, Manual Clutch Operation, Outside Mount</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</si>
  <si>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</si>
  <si>
    <t>COM:  Kaslen Revolution Bamboo                                      55" Goods, No Repeat</t>
  </si>
  <si>
    <t>COM:  Kaslen Stats Sheer Bleach White                                 118" Goods,  No Repeat</t>
  </si>
  <si>
    <t>Freight Estimate</t>
  </si>
  <si>
    <t>Steaming</t>
  </si>
  <si>
    <t>Track: White                                                                         Baton: Matte Black</t>
  </si>
  <si>
    <t>Custom Flat Roman Shade, Flap Valance, 3 Pass BO Lining, Manual Clutch Operation, Inside Mount</t>
  </si>
  <si>
    <t>Custom Hunter Douglas 2" Aluminum Blinds, Cordless Lift - Wand Tilt Control, Std Valance</t>
  </si>
  <si>
    <t>Installation Fee to Include Steaming</t>
  </si>
  <si>
    <t>Color: 974 Pearl</t>
  </si>
  <si>
    <t>Custom  Double Architrac Traverse Hardware, Wall Mount, 60" Metal Baton Draw</t>
  </si>
  <si>
    <t xml:space="preserve">***REV4:  Updated pricing to current.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</si>
</sst>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0"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
      <b/>
      <sz val="11"/>
      <color indexed="8"/>
      <name val="Arial"/>
      <family val="2"/>
    </font>
    <font>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9">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1"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44" fontId="1" fillId="0" borderId="0" xfId="1" applyFont="1" applyFill="1" applyBorder="1"/>
    <xf numFmtId="0" fontId="1" fillId="0" borderId="10" xfId="0" applyFont="1" applyBorder="1" applyAlignment="1">
      <alignment horizontal="center"/>
    </xf>
    <xf numFmtId="0" fontId="1" fillId="0" borderId="10" xfId="0" applyFont="1" applyBorder="1" applyAlignment="1">
      <alignment horizontal="center" wrapText="1"/>
    </xf>
    <xf numFmtId="164" fontId="1" fillId="0" borderId="10" xfId="1" applyNumberFormat="1" applyFont="1" applyFill="1" applyBorder="1" applyAlignment="1">
      <alignment horizontal="center"/>
    </xf>
    <xf numFmtId="0" fontId="1" fillId="0" borderId="2" xfId="0" applyFont="1" applyBorder="1" applyAlignment="1">
      <alignment horizontal="center" wrapText="1"/>
    </xf>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44" fontId="4" fillId="4" borderId="0" xfId="1" applyFont="1" applyFill="1"/>
    <xf numFmtId="44" fontId="4" fillId="0" borderId="0" xfId="1" applyFont="1" applyFill="1"/>
    <xf numFmtId="44" fontId="5" fillId="0" borderId="0" xfId="0" applyNumberFormat="1" applyFont="1"/>
    <xf numFmtId="44" fontId="37" fillId="0" borderId="0" xfId="0" applyNumberFormat="1" applyFont="1"/>
    <xf numFmtId="44" fontId="31" fillId="0" borderId="0" xfId="1" applyFont="1" applyFill="1" applyBorder="1" applyAlignment="1">
      <alignment horizontal="center"/>
    </xf>
    <xf numFmtId="44" fontId="31" fillId="0" borderId="0" xfId="1" applyFont="1" applyFill="1" applyBorder="1"/>
    <xf numFmtId="0" fontId="1" fillId="0" borderId="24" xfId="0" applyFont="1" applyBorder="1" applyAlignment="1">
      <alignment horizontal="center"/>
    </xf>
    <xf numFmtId="0" fontId="1" fillId="0" borderId="24" xfId="0" applyFont="1" applyBorder="1" applyAlignment="1">
      <alignment horizontal="center" wrapText="1"/>
    </xf>
    <xf numFmtId="164" fontId="1" fillId="0" borderId="24" xfId="1" applyNumberFormat="1" applyFont="1" applyFill="1" applyBorder="1" applyAlignment="1">
      <alignment horizontal="center"/>
    </xf>
    <xf numFmtId="0" fontId="4" fillId="0" borderId="0" xfId="0" applyFont="1" applyAlignment="1">
      <alignment wrapText="1"/>
    </xf>
    <xf numFmtId="44" fontId="4" fillId="0" borderId="0" xfId="1" applyFont="1"/>
    <xf numFmtId="44" fontId="39" fillId="0" borderId="0" xfId="1" applyFont="1" applyFill="1"/>
    <xf numFmtId="44" fontId="39" fillId="0" borderId="0" xfId="0" applyNumberFormat="1" applyFont="1"/>
    <xf numFmtId="164" fontId="1" fillId="0" borderId="2" xfId="1" applyNumberFormat="1" applyFont="1" applyFill="1" applyBorder="1" applyAlignment="1">
      <alignment horizontal="center"/>
    </xf>
    <xf numFmtId="164" fontId="31" fillId="0" borderId="3" xfId="1" applyNumberFormat="1" applyFont="1" applyFill="1" applyBorder="1" applyAlignment="1">
      <alignment horizontal="center"/>
    </xf>
    <xf numFmtId="164" fontId="31" fillId="0" borderId="1" xfId="1" applyNumberFormat="1" applyFont="1" applyFill="1" applyBorder="1" applyAlignment="1">
      <alignment horizontal="center"/>
    </xf>
    <xf numFmtId="164" fontId="31" fillId="0" borderId="10" xfId="1" applyNumberFormat="1" applyFont="1" applyFill="1"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3" xfId="0" applyFont="1" applyBorder="1" applyAlignment="1">
      <alignment horizontal="center"/>
    </xf>
    <xf numFmtId="0" fontId="0" fillId="0" borderId="14" xfId="0" applyBorder="1"/>
    <xf numFmtId="0" fontId="0" fillId="0" borderId="15" xfId="0" applyBorder="1"/>
    <xf numFmtId="0" fontId="1" fillId="0" borderId="25" xfId="0" applyFont="1" applyBorder="1" applyAlignment="1">
      <alignment horizontal="center"/>
    </xf>
    <xf numFmtId="0" fontId="1" fillId="0" borderId="0" xfId="0" applyFont="1" applyAlignment="1">
      <alignment horizontal="center"/>
    </xf>
    <xf numFmtId="0" fontId="1" fillId="0" borderId="26"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165" fontId="2" fillId="0" borderId="12" xfId="0" applyNumberFormat="1" applyFont="1" applyBorder="1" applyAlignment="1">
      <alignment horizontal="left" wrapText="1"/>
    </xf>
    <xf numFmtId="0" fontId="0" fillId="0" borderId="12" xfId="0" applyBorder="1" applyAlignment="1">
      <alignment wrapText="1"/>
    </xf>
    <xf numFmtId="0" fontId="38" fillId="0" borderId="16" xfId="0" applyFont="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8" fillId="0" borderId="0" xfId="0" applyFont="1" applyAlignment="1">
      <alignment horizontal="center"/>
    </xf>
    <xf numFmtId="0" fontId="8" fillId="0" borderId="12"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164" fontId="1" fillId="3" borderId="1" xfId="1" applyNumberFormat="1" applyFont="1" applyFill="1" applyBorder="1"/>
    <xf numFmtId="164" fontId="1" fillId="3" borderId="3" xfId="1" applyNumberFormat="1" applyFont="1" applyFill="1" applyBorder="1"/>
    <xf numFmtId="164" fontId="1" fillId="3" borderId="10" xfId="1" applyNumberFormat="1" applyFont="1" applyFill="1" applyBorder="1"/>
    <xf numFmtId="164" fontId="31" fillId="3" borderId="3" xfId="1" applyNumberFormat="1" applyFont="1" applyFill="1" applyBorder="1"/>
    <xf numFmtId="164" fontId="31" fillId="3" borderId="10" xfId="1" applyNumberFormat="1" applyFont="1" applyFill="1" applyBorder="1"/>
    <xf numFmtId="164" fontId="31" fillId="3" borderId="1" xfId="1" applyNumberFormat="1" applyFont="1" applyFill="1" applyBorder="1"/>
    <xf numFmtId="164" fontId="1" fillId="3" borderId="2" xfId="1" applyNumberFormat="1" applyFont="1" applyFill="1" applyBorder="1"/>
    <xf numFmtId="164" fontId="1" fillId="3" borderId="24" xfId="1" applyNumberFormat="1" applyFont="1" applyFill="1" applyBorder="1"/>
    <xf numFmtId="164" fontId="8" fillId="3" borderId="6" xfId="1" applyNumberFormat="1" applyFont="1" applyFill="1" applyBorder="1"/>
    <xf numFmtId="0" fontId="8" fillId="0" borderId="1" xfId="0" applyFont="1" applyBorder="1" applyAlignment="1">
      <alignment horizontal="center"/>
    </xf>
    <xf numFmtId="0" fontId="8" fillId="0" borderId="3" xfId="0" applyFont="1" applyBorder="1" applyAlignment="1">
      <alignment horizontal="center"/>
    </xf>
    <xf numFmtId="0" fontId="8" fillId="0" borderId="10" xfId="0" applyFont="1" applyBorder="1" applyAlignment="1">
      <alignment horizontal="center"/>
    </xf>
    <xf numFmtId="0" fontId="8" fillId="0" borderId="2" xfId="0" applyFont="1" applyBorder="1" applyAlignment="1">
      <alignment horizontal="center"/>
    </xf>
    <xf numFmtId="44" fontId="28" fillId="4" borderId="0" xfId="1" applyFont="1" applyFill="1"/>
    <xf numFmtId="44" fontId="5" fillId="0" borderId="0" xfId="1" applyFont="1"/>
    <xf numFmtId="44" fontId="5" fillId="4" borderId="0" xfId="1" applyFont="1" applyFill="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2918154</xdr:colOff>
      <xdr:row>0</xdr:row>
      <xdr:rowOff>34532</xdr:rowOff>
    </xdr:from>
    <xdr:to>
      <xdr:col>11</xdr:col>
      <xdr:colOff>68580</xdr:colOff>
      <xdr:row>2</xdr:row>
      <xdr:rowOff>205740</xdr:rowOff>
    </xdr:to>
    <xdr:pic>
      <xdr:nvPicPr>
        <xdr:cNvPr id="4" name="Picture 3">
          <a:extLst>
            <a:ext uri="{FF2B5EF4-FFF2-40B4-BE49-F238E27FC236}">
              <a16:creationId xmlns:a16="http://schemas.microsoft.com/office/drawing/2014/main" id="{9949FBE8-9F8C-93A7-2EDD-625FD52309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1379" y="34532"/>
          <a:ext cx="3713151" cy="666508"/>
        </a:xfrm>
        <a:prstGeom prst="rect">
          <a:avLst/>
        </a:prstGeom>
      </xdr:spPr>
    </xdr:pic>
    <xdr:clientData/>
  </xdr:twoCellAnchor>
  <xdr:twoCellAnchor editAs="oneCell">
    <xdr:from>
      <xdr:col>7</xdr:col>
      <xdr:colOff>60654</xdr:colOff>
      <xdr:row>3</xdr:row>
      <xdr:rowOff>34532</xdr:rowOff>
    </xdr:from>
    <xdr:to>
      <xdr:col>7</xdr:col>
      <xdr:colOff>768548</xdr:colOff>
      <xdr:row>6</xdr:row>
      <xdr:rowOff>150192</xdr:rowOff>
    </xdr:to>
    <xdr:pic>
      <xdr:nvPicPr>
        <xdr:cNvPr id="2" name="Picture 1">
          <a:extLst>
            <a:ext uri="{FF2B5EF4-FFF2-40B4-BE49-F238E27FC236}">
              <a16:creationId xmlns:a16="http://schemas.microsoft.com/office/drawing/2014/main" id="{F7A9160A-95CD-4381-91E3-03DC88F0B3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254" y="777482"/>
          <a:ext cx="707894" cy="73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229383</xdr:colOff>
      <xdr:row>3</xdr:row>
      <xdr:rowOff>225032</xdr:rowOff>
    </xdr:from>
    <xdr:to>
      <xdr:col>9</xdr:col>
      <xdr:colOff>584983</xdr:colOff>
      <xdr:row>6</xdr:row>
      <xdr:rowOff>83971</xdr:rowOff>
    </xdr:to>
    <xdr:pic>
      <xdr:nvPicPr>
        <xdr:cNvPr id="3" name="Picture 1">
          <a:extLst>
            <a:ext uri="{FF2B5EF4-FFF2-40B4-BE49-F238E27FC236}">
              <a16:creationId xmlns:a16="http://schemas.microsoft.com/office/drawing/2014/main" id="{37B27E78-2B1B-4FD5-956E-A9E8A8C6B0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1183" y="967982"/>
          <a:ext cx="1193800" cy="478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158626</xdr:colOff>
      <xdr:row>3</xdr:row>
      <xdr:rowOff>61746</xdr:rowOff>
    </xdr:from>
    <xdr:to>
      <xdr:col>10</xdr:col>
      <xdr:colOff>967517</xdr:colOff>
      <xdr:row>6</xdr:row>
      <xdr:rowOff>204621</xdr:rowOff>
    </xdr:to>
    <xdr:pic>
      <xdr:nvPicPr>
        <xdr:cNvPr id="5" name="Picture 2">
          <a:extLst>
            <a:ext uri="{FF2B5EF4-FFF2-40B4-BE49-F238E27FC236}">
              <a16:creationId xmlns:a16="http://schemas.microsoft.com/office/drawing/2014/main" id="{1F56EAFF-9466-4952-800C-7E4E7D3C43A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426826" y="804696"/>
          <a:ext cx="80889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V263"/>
  <sheetViews>
    <sheetView tabSelected="1" topLeftCell="A21" zoomScale="80" zoomScaleNormal="80" zoomScaleSheetLayoutView="100" workbookViewId="0">
      <selection activeCell="P30" activeCellId="2" sqref="P26 P28 P30"/>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3" width="12.7109375" customWidth="1"/>
    <col min="14" max="14" width="11.7109375" customWidth="1"/>
    <col min="15" max="15" width="12.28515625" customWidth="1"/>
    <col min="16" max="16" width="9.5703125" customWidth="1"/>
    <col min="18" max="18" width="10.7109375" customWidth="1"/>
    <col min="19" max="20" width="12.7109375" customWidth="1"/>
    <col min="22" max="22" width="10" bestFit="1" customWidth="1"/>
  </cols>
  <sheetData>
    <row r="1" spans="1:22" ht="20.100000000000001" customHeight="1" x14ac:dyDescent="0.3">
      <c r="A1" s="12" t="s">
        <v>137</v>
      </c>
      <c r="B1" s="119">
        <v>45783</v>
      </c>
      <c r="C1" s="120"/>
      <c r="D1" s="120"/>
      <c r="E1" s="120"/>
      <c r="F1" s="53" t="s">
        <v>43</v>
      </c>
      <c r="G1" s="69" t="s">
        <v>142</v>
      </c>
      <c r="H1"/>
    </row>
    <row r="2" spans="1:22" ht="20.100000000000001" customHeight="1" x14ac:dyDescent="0.3">
      <c r="A2" s="10" t="s">
        <v>46</v>
      </c>
      <c r="B2" s="12"/>
      <c r="C2" s="12"/>
      <c r="D2" s="11"/>
      <c r="E2" s="11"/>
      <c r="F2" s="53"/>
      <c r="G2" s="70"/>
      <c r="H2" s="11"/>
    </row>
    <row r="3" spans="1:22" s="21" customFormat="1" ht="20.100000000000001" customHeight="1" x14ac:dyDescent="0.3">
      <c r="A3" s="10" t="s">
        <v>22</v>
      </c>
      <c r="B3" s="11"/>
      <c r="C3" s="10"/>
      <c r="D3" s="11"/>
      <c r="E3" s="53"/>
      <c r="F3" s="53" t="s">
        <v>2</v>
      </c>
      <c r="G3" s="69" t="s">
        <v>146</v>
      </c>
      <c r="H3" s="19"/>
      <c r="I3" s="20"/>
      <c r="J3" s="20"/>
    </row>
    <row r="4" spans="1:22" s="21" customFormat="1" ht="20.100000000000001" customHeight="1" x14ac:dyDescent="0.3">
      <c r="A4" s="10" t="s">
        <v>23</v>
      </c>
      <c r="B4" s="11"/>
      <c r="C4" s="11"/>
      <c r="D4" s="11"/>
      <c r="E4" s="56"/>
      <c r="F4" s="56"/>
      <c r="G4" s="69" t="s">
        <v>151</v>
      </c>
      <c r="H4" s="19"/>
      <c r="I4" s="20"/>
      <c r="J4" s="20"/>
    </row>
    <row r="5" spans="1:22" s="21" customFormat="1" ht="10.15" customHeight="1" x14ac:dyDescent="0.3">
      <c r="A5" s="10"/>
      <c r="B5" s="11"/>
      <c r="C5" s="11"/>
      <c r="D5" s="11"/>
      <c r="E5" s="56"/>
      <c r="H5" s="19"/>
      <c r="I5" s="20"/>
      <c r="J5" s="20"/>
    </row>
    <row r="6" spans="1:22" s="21" customFormat="1" ht="20.100000000000001" customHeight="1" x14ac:dyDescent="0.3">
      <c r="B6" s="20"/>
      <c r="C6" s="20"/>
      <c r="D6" s="20"/>
      <c r="E6" s="20"/>
      <c r="F6" s="53" t="s">
        <v>116</v>
      </c>
      <c r="G6" s="69" t="s">
        <v>145</v>
      </c>
      <c r="H6" s="19"/>
      <c r="I6" s="20"/>
      <c r="J6" s="20"/>
    </row>
    <row r="7" spans="1:22" s="21" customFormat="1" ht="20.100000000000001" customHeight="1" x14ac:dyDescent="0.3">
      <c r="A7" s="20"/>
      <c r="B7" s="20"/>
      <c r="C7" s="20"/>
      <c r="D7" s="20"/>
      <c r="E7" s="53"/>
      <c r="F7" s="53" t="s">
        <v>42</v>
      </c>
      <c r="G7" s="71" t="s">
        <v>143</v>
      </c>
      <c r="H7" s="20"/>
      <c r="I7" s="20"/>
      <c r="J7" s="20"/>
    </row>
    <row r="8" spans="1:22" ht="20.100000000000001" customHeight="1" x14ac:dyDescent="0.3">
      <c r="A8" s="10"/>
      <c r="D8" s="13"/>
      <c r="E8" s="53"/>
      <c r="F8" s="53"/>
      <c r="G8" s="72" t="s">
        <v>144</v>
      </c>
      <c r="H8" s="1"/>
    </row>
    <row r="9" spans="1:22" ht="10.15" customHeight="1" x14ac:dyDescent="0.25">
      <c r="A9" s="10"/>
      <c r="D9" s="13"/>
      <c r="E9" s="13"/>
      <c r="F9" s="68"/>
      <c r="G9" s="71"/>
      <c r="H9" s="1"/>
    </row>
    <row r="10" spans="1:22" s="21" customFormat="1" ht="20.100000000000001" customHeight="1" x14ac:dyDescent="0.3">
      <c r="A10" s="20"/>
      <c r="B10" s="20"/>
      <c r="C10" s="20"/>
      <c r="D10" s="20"/>
      <c r="E10" s="53"/>
      <c r="F10" s="53" t="s">
        <v>13</v>
      </c>
      <c r="G10" s="71" t="s">
        <v>28</v>
      </c>
      <c r="H10" s="20"/>
      <c r="I10" s="20"/>
      <c r="J10" s="20"/>
    </row>
    <row r="11" spans="1:22" ht="20.100000000000001" customHeight="1" x14ac:dyDescent="0.25">
      <c r="A11" s="10"/>
      <c r="D11" s="13"/>
      <c r="E11" s="53"/>
      <c r="F11"/>
      <c r="G11" s="71" t="s">
        <v>29</v>
      </c>
      <c r="H11" s="129" t="s">
        <v>117</v>
      </c>
      <c r="I11" s="129"/>
      <c r="M11" s="73" t="s">
        <v>118</v>
      </c>
    </row>
    <row r="12" spans="1:22" ht="20.100000000000001" customHeight="1" x14ac:dyDescent="0.3">
      <c r="A12" s="10"/>
      <c r="D12" s="13"/>
      <c r="E12" s="53"/>
      <c r="F12"/>
      <c r="G12" s="72" t="s">
        <v>30</v>
      </c>
      <c r="H12" s="130"/>
      <c r="I12" s="130"/>
    </row>
    <row r="13" spans="1:22" ht="15" customHeight="1" x14ac:dyDescent="0.35">
      <c r="A13" s="14"/>
      <c r="B13" s="14"/>
      <c r="C13" s="14"/>
      <c r="D13" s="11"/>
      <c r="E13" s="11"/>
      <c r="F13" s="20"/>
      <c r="G13" s="33"/>
      <c r="M13" s="15" t="s">
        <v>1</v>
      </c>
      <c r="N13" s="15" t="s">
        <v>35</v>
      </c>
      <c r="P13" s="15" t="s">
        <v>150</v>
      </c>
      <c r="Q13" s="15" t="s">
        <v>35</v>
      </c>
      <c r="S13" s="64"/>
      <c r="T13" s="15" t="s">
        <v>182</v>
      </c>
      <c r="U13" s="15" t="s">
        <v>35</v>
      </c>
    </row>
    <row r="14" spans="1:22" s="16" customFormat="1" ht="14.45" customHeight="1" x14ac:dyDescent="0.2">
      <c r="A14" s="26"/>
      <c r="B14" s="26"/>
      <c r="C14" s="54"/>
      <c r="D14" s="131" t="s">
        <v>44</v>
      </c>
      <c r="E14" s="132"/>
      <c r="F14" s="55"/>
      <c r="G14" s="26" t="s">
        <v>14</v>
      </c>
      <c r="H14" s="26" t="s">
        <v>15</v>
      </c>
      <c r="I14" s="26" t="s">
        <v>16</v>
      </c>
      <c r="J14" s="27" t="s">
        <v>17</v>
      </c>
      <c r="K14" s="27" t="s">
        <v>17</v>
      </c>
      <c r="L14" s="15"/>
      <c r="M14" s="15" t="s">
        <v>32</v>
      </c>
      <c r="N14" s="15" t="s">
        <v>34</v>
      </c>
      <c r="P14" s="15" t="s">
        <v>32</v>
      </c>
      <c r="Q14" s="15" t="s">
        <v>34</v>
      </c>
      <c r="T14" s="15" t="s">
        <v>32</v>
      </c>
      <c r="U14" s="15" t="s">
        <v>34</v>
      </c>
    </row>
    <row r="15" spans="1:22" s="16" customFormat="1" ht="24.95" customHeight="1" thickBot="1" x14ac:dyDescent="0.25">
      <c r="A15" s="28" t="s">
        <v>0</v>
      </c>
      <c r="B15" s="28" t="s">
        <v>3</v>
      </c>
      <c r="C15" s="28" t="s">
        <v>36</v>
      </c>
      <c r="D15" s="67" t="s">
        <v>114</v>
      </c>
      <c r="E15" s="67" t="s">
        <v>115</v>
      </c>
      <c r="F15" s="29" t="s">
        <v>1</v>
      </c>
      <c r="G15" s="28" t="s">
        <v>18</v>
      </c>
      <c r="H15" s="28" t="s">
        <v>16</v>
      </c>
      <c r="I15" s="28" t="s">
        <v>19</v>
      </c>
      <c r="J15" s="28" t="s">
        <v>20</v>
      </c>
      <c r="K15" s="28" t="s">
        <v>19</v>
      </c>
      <c r="L15" s="15"/>
      <c r="M15" s="15" t="s">
        <v>33</v>
      </c>
      <c r="N15" s="48">
        <v>0.35</v>
      </c>
      <c r="P15" s="15" t="s">
        <v>33</v>
      </c>
      <c r="Q15" s="48">
        <v>0.35</v>
      </c>
      <c r="T15" s="15" t="s">
        <v>33</v>
      </c>
      <c r="U15" s="48">
        <v>0.35</v>
      </c>
    </row>
    <row r="16" spans="1:22" s="8" customFormat="1" ht="40.15" customHeight="1" thickTop="1" x14ac:dyDescent="0.2">
      <c r="A16" s="142">
        <v>4</v>
      </c>
      <c r="B16" s="79" t="s">
        <v>147</v>
      </c>
      <c r="C16" s="79" t="s">
        <v>156</v>
      </c>
      <c r="D16" s="78">
        <v>158.25</v>
      </c>
      <c r="E16" s="78">
        <v>108</v>
      </c>
      <c r="F16" s="79" t="s">
        <v>173</v>
      </c>
      <c r="G16" s="79" t="s">
        <v>179</v>
      </c>
      <c r="H16" s="78">
        <v>19.75</v>
      </c>
      <c r="I16" s="78">
        <f>H16*A16</f>
        <v>79</v>
      </c>
      <c r="J16" s="81">
        <v>135</v>
      </c>
      <c r="K16" s="133">
        <f t="shared" ref="K16:K38" si="0">J16*A16</f>
        <v>540</v>
      </c>
      <c r="L16" s="82"/>
      <c r="T16" s="90">
        <v>20</v>
      </c>
      <c r="U16" s="91">
        <f>SUM(T16/(1-$U$15))</f>
        <v>30.769230769230766</v>
      </c>
      <c r="V16" s="35">
        <f>U16*A16</f>
        <v>123.07692307692307</v>
      </c>
    </row>
    <row r="17" spans="1:22" s="8" customFormat="1" ht="40.15" customHeight="1" x14ac:dyDescent="0.2">
      <c r="A17" s="143">
        <v>4</v>
      </c>
      <c r="B17" s="80"/>
      <c r="C17" s="80" t="s">
        <v>154</v>
      </c>
      <c r="D17" s="88">
        <v>158.25</v>
      </c>
      <c r="E17" s="88">
        <v>108</v>
      </c>
      <c r="F17" s="80" t="s">
        <v>174</v>
      </c>
      <c r="G17" s="80" t="s">
        <v>180</v>
      </c>
      <c r="H17" s="88">
        <v>9</v>
      </c>
      <c r="I17" s="88">
        <f>H17*A17</f>
        <v>36</v>
      </c>
      <c r="J17" s="89">
        <v>104.5</v>
      </c>
      <c r="K17" s="134">
        <f t="shared" si="0"/>
        <v>418</v>
      </c>
      <c r="L17" s="82"/>
      <c r="T17" s="90">
        <v>20</v>
      </c>
      <c r="U17" s="91">
        <f>SUM(T17/(1-$U$15))</f>
        <v>30.769230769230766</v>
      </c>
      <c r="V17" s="35">
        <f>U17*A17</f>
        <v>123.07692307692307</v>
      </c>
    </row>
    <row r="18" spans="1:22" s="8" customFormat="1" ht="40.15" customHeight="1" x14ac:dyDescent="0.2">
      <c r="A18" s="143">
        <v>4</v>
      </c>
      <c r="B18" s="80"/>
      <c r="C18" s="80" t="s">
        <v>155</v>
      </c>
      <c r="D18" s="80">
        <v>158.25</v>
      </c>
      <c r="E18" s="80"/>
      <c r="F18" s="80" t="s">
        <v>188</v>
      </c>
      <c r="G18" s="80" t="s">
        <v>183</v>
      </c>
      <c r="H18" s="88"/>
      <c r="I18" s="88"/>
      <c r="J18" s="89">
        <v>230</v>
      </c>
      <c r="K18" s="134">
        <f t="shared" si="0"/>
        <v>920</v>
      </c>
      <c r="L18" s="82"/>
    </row>
    <row r="19" spans="1:22" s="8" customFormat="1" ht="40.15" customHeight="1" thickBot="1" x14ac:dyDescent="0.25">
      <c r="A19" s="144">
        <v>4</v>
      </c>
      <c r="B19" s="84" t="s">
        <v>175</v>
      </c>
      <c r="C19" s="84" t="s">
        <v>152</v>
      </c>
      <c r="D19" s="83">
        <v>56</v>
      </c>
      <c r="E19" s="83">
        <v>72</v>
      </c>
      <c r="F19" s="84" t="s">
        <v>184</v>
      </c>
      <c r="G19" s="84" t="s">
        <v>179</v>
      </c>
      <c r="H19" s="83">
        <v>6.5</v>
      </c>
      <c r="I19" s="83">
        <f>H19*A19</f>
        <v>26</v>
      </c>
      <c r="J19" s="85">
        <v>531</v>
      </c>
      <c r="K19" s="135">
        <f t="shared" si="0"/>
        <v>2124</v>
      </c>
      <c r="L19" s="82"/>
      <c r="P19" s="90">
        <v>35</v>
      </c>
      <c r="Q19" s="91">
        <f>SUM(P19/(1-$N$15))</f>
        <v>53.846153846153847</v>
      </c>
      <c r="R19" s="35">
        <f>A19*Q19</f>
        <v>215.38461538461539</v>
      </c>
      <c r="T19" s="90">
        <v>15</v>
      </c>
      <c r="U19" s="91">
        <f t="shared" ref="U19:U21" si="1">SUM(T19/(1-$U$15))</f>
        <v>23.076923076923077</v>
      </c>
      <c r="V19" s="35">
        <f t="shared" ref="V19:V21" si="2">U19*A19</f>
        <v>92.307692307692307</v>
      </c>
    </row>
    <row r="20" spans="1:22" s="8" customFormat="1" ht="40.15" customHeight="1" x14ac:dyDescent="0.2">
      <c r="A20" s="142">
        <v>17</v>
      </c>
      <c r="B20" s="79" t="s">
        <v>148</v>
      </c>
      <c r="C20" s="79" t="s">
        <v>156</v>
      </c>
      <c r="D20" s="78">
        <v>158.25</v>
      </c>
      <c r="E20" s="78">
        <v>108</v>
      </c>
      <c r="F20" s="79" t="s">
        <v>173</v>
      </c>
      <c r="G20" s="79" t="s">
        <v>179</v>
      </c>
      <c r="H20" s="78">
        <v>19.75</v>
      </c>
      <c r="I20" s="78">
        <f>H20*A20</f>
        <v>335.75</v>
      </c>
      <c r="J20" s="81">
        <v>135</v>
      </c>
      <c r="K20" s="133">
        <f t="shared" ref="K20:K22" si="3">J20*A20</f>
        <v>2295</v>
      </c>
      <c r="L20" s="82"/>
      <c r="T20" s="90">
        <v>20</v>
      </c>
      <c r="U20" s="91">
        <f t="shared" si="1"/>
        <v>30.769230769230766</v>
      </c>
      <c r="V20" s="35">
        <f t="shared" si="2"/>
        <v>523.07692307692298</v>
      </c>
    </row>
    <row r="21" spans="1:22" s="8" customFormat="1" ht="40.15" customHeight="1" x14ac:dyDescent="0.2">
      <c r="A21" s="143">
        <v>17</v>
      </c>
      <c r="B21" s="80"/>
      <c r="C21" s="80" t="s">
        <v>154</v>
      </c>
      <c r="D21" s="88">
        <v>158.25</v>
      </c>
      <c r="E21" s="88">
        <v>108</v>
      </c>
      <c r="F21" s="80" t="s">
        <v>174</v>
      </c>
      <c r="G21" s="80" t="s">
        <v>180</v>
      </c>
      <c r="H21" s="88">
        <v>9</v>
      </c>
      <c r="I21" s="88">
        <f>H21*A21</f>
        <v>153</v>
      </c>
      <c r="J21" s="89">
        <v>104.5</v>
      </c>
      <c r="K21" s="134">
        <f t="shared" si="3"/>
        <v>1776.5</v>
      </c>
      <c r="L21" s="82"/>
      <c r="T21" s="90">
        <v>20</v>
      </c>
      <c r="U21" s="91">
        <f t="shared" si="1"/>
        <v>30.769230769230766</v>
      </c>
      <c r="V21" s="35">
        <f t="shared" si="2"/>
        <v>523.07692307692298</v>
      </c>
    </row>
    <row r="22" spans="1:22" s="8" customFormat="1" ht="40.15" customHeight="1" thickBot="1" x14ac:dyDescent="0.25">
      <c r="A22" s="144">
        <v>17</v>
      </c>
      <c r="B22" s="84"/>
      <c r="C22" s="84" t="s">
        <v>155</v>
      </c>
      <c r="D22" s="84">
        <v>158.25</v>
      </c>
      <c r="E22" s="84"/>
      <c r="F22" s="84" t="s">
        <v>188</v>
      </c>
      <c r="G22" s="84" t="s">
        <v>183</v>
      </c>
      <c r="H22" s="83"/>
      <c r="I22" s="83"/>
      <c r="J22" s="85">
        <v>230</v>
      </c>
      <c r="K22" s="135">
        <f t="shared" si="3"/>
        <v>3910</v>
      </c>
      <c r="L22" s="82"/>
    </row>
    <row r="23" spans="1:22" s="8" customFormat="1" ht="40.15" customHeight="1" x14ac:dyDescent="0.2">
      <c r="A23" s="142">
        <v>10</v>
      </c>
      <c r="B23" s="79" t="s">
        <v>149</v>
      </c>
      <c r="C23" s="79" t="s">
        <v>156</v>
      </c>
      <c r="D23" s="78">
        <v>172.75</v>
      </c>
      <c r="E23" s="78">
        <v>108</v>
      </c>
      <c r="F23" s="79" t="s">
        <v>173</v>
      </c>
      <c r="G23" s="79" t="s">
        <v>179</v>
      </c>
      <c r="H23" s="78">
        <v>21.5</v>
      </c>
      <c r="I23" s="78">
        <f>H23*A23</f>
        <v>215</v>
      </c>
      <c r="J23" s="81">
        <v>135</v>
      </c>
      <c r="K23" s="133">
        <f t="shared" ref="K23:K26" si="4">J23*A23</f>
        <v>1350</v>
      </c>
      <c r="L23" s="82"/>
      <c r="T23" s="90">
        <v>20</v>
      </c>
      <c r="U23" s="91">
        <f t="shared" ref="U23:U24" si="5">SUM(T23/(1-$U$15))</f>
        <v>30.769230769230766</v>
      </c>
      <c r="V23" s="35">
        <f t="shared" ref="V23:V24" si="6">U23*A23</f>
        <v>307.69230769230768</v>
      </c>
    </row>
    <row r="24" spans="1:22" s="8" customFormat="1" ht="40.15" customHeight="1" x14ac:dyDescent="0.2">
      <c r="A24" s="143">
        <v>10</v>
      </c>
      <c r="B24" s="80"/>
      <c r="C24" s="80" t="s">
        <v>154</v>
      </c>
      <c r="D24" s="88">
        <v>172.75</v>
      </c>
      <c r="E24" s="88">
        <v>108</v>
      </c>
      <c r="F24" s="80" t="s">
        <v>174</v>
      </c>
      <c r="G24" s="80" t="s">
        <v>180</v>
      </c>
      <c r="H24" s="88">
        <v>10.75</v>
      </c>
      <c r="I24" s="88">
        <f>H24*A24</f>
        <v>107.5</v>
      </c>
      <c r="J24" s="89">
        <v>125.5</v>
      </c>
      <c r="K24" s="134">
        <f t="shared" si="4"/>
        <v>1255</v>
      </c>
      <c r="L24" s="82"/>
      <c r="T24" s="90">
        <v>20</v>
      </c>
      <c r="U24" s="91">
        <f t="shared" si="5"/>
        <v>30.769230769230766</v>
      </c>
      <c r="V24" s="35">
        <f t="shared" si="6"/>
        <v>307.69230769230768</v>
      </c>
    </row>
    <row r="25" spans="1:22" s="8" customFormat="1" ht="40.15" customHeight="1" x14ac:dyDescent="0.2">
      <c r="A25" s="143">
        <v>10</v>
      </c>
      <c r="B25" s="80"/>
      <c r="C25" s="80" t="s">
        <v>155</v>
      </c>
      <c r="D25" s="80">
        <v>172.75</v>
      </c>
      <c r="E25" s="80"/>
      <c r="F25" s="80" t="s">
        <v>188</v>
      </c>
      <c r="G25" s="80" t="s">
        <v>183</v>
      </c>
      <c r="H25" s="88"/>
      <c r="I25" s="88"/>
      <c r="J25" s="89">
        <v>246</v>
      </c>
      <c r="K25" s="134">
        <f t="shared" si="4"/>
        <v>2460</v>
      </c>
      <c r="L25" s="82"/>
      <c r="M25" s="8" t="s">
        <v>165</v>
      </c>
      <c r="N25" s="100">
        <v>10.199999999999999</v>
      </c>
    </row>
    <row r="26" spans="1:22" s="8" customFormat="1" ht="40.15" customHeight="1" x14ac:dyDescent="0.2">
      <c r="A26" s="143">
        <v>10</v>
      </c>
      <c r="B26" s="80" t="s">
        <v>157</v>
      </c>
      <c r="C26" s="80" t="s">
        <v>152</v>
      </c>
      <c r="D26" s="88">
        <v>32</v>
      </c>
      <c r="E26" s="88">
        <v>48</v>
      </c>
      <c r="F26" s="80" t="s">
        <v>177</v>
      </c>
      <c r="G26" s="79" t="s">
        <v>179</v>
      </c>
      <c r="H26" s="88">
        <v>2.25</v>
      </c>
      <c r="I26" s="88">
        <f>H26*A26</f>
        <v>22.5</v>
      </c>
      <c r="J26" s="89">
        <v>226.75</v>
      </c>
      <c r="K26" s="134">
        <f t="shared" si="4"/>
        <v>2267.5</v>
      </c>
      <c r="L26" s="82"/>
      <c r="P26" s="148">
        <v>35</v>
      </c>
      <c r="Q26" s="91">
        <f t="shared" ref="Q26" si="7">SUM(P26/(1-$N$15))</f>
        <v>53.846153846153847</v>
      </c>
      <c r="R26" s="35">
        <f>A26*Q26</f>
        <v>538.46153846153845</v>
      </c>
      <c r="T26" s="90">
        <v>15</v>
      </c>
      <c r="U26" s="91">
        <f>SUM(T26/(1-$U$15))</f>
        <v>23.076923076923077</v>
      </c>
      <c r="V26" s="35">
        <f>U26*A26</f>
        <v>230.76923076923077</v>
      </c>
    </row>
    <row r="27" spans="1:22" s="8" customFormat="1" ht="40.15" customHeight="1" x14ac:dyDescent="0.2">
      <c r="A27" s="143">
        <v>10</v>
      </c>
      <c r="B27" s="80" t="s">
        <v>163</v>
      </c>
      <c r="C27" s="88" t="s">
        <v>158</v>
      </c>
      <c r="D27" s="88">
        <v>96</v>
      </c>
      <c r="E27" s="88">
        <v>24</v>
      </c>
      <c r="F27" s="79" t="s">
        <v>185</v>
      </c>
      <c r="G27" s="80" t="s">
        <v>187</v>
      </c>
      <c r="H27" s="88"/>
      <c r="I27" s="88"/>
      <c r="J27" s="104">
        <v>203.25</v>
      </c>
      <c r="K27" s="136">
        <f t="shared" si="0"/>
        <v>2032.5</v>
      </c>
      <c r="L27" s="82"/>
      <c r="M27" s="146">
        <f>93+29+10</f>
        <v>132</v>
      </c>
      <c r="N27" s="101">
        <f t="shared" ref="N27" si="8">SUM(M27/(1-$N$15))</f>
        <v>203.07692307692307</v>
      </c>
      <c r="O27" s="102"/>
      <c r="P27" s="148">
        <v>50</v>
      </c>
      <c r="Q27" s="91">
        <f t="shared" ref="Q27:Q28" si="9">SUM(P27/(1-$N$15))</f>
        <v>76.92307692307692</v>
      </c>
      <c r="R27" s="35">
        <f t="shared" ref="R27:R28" si="10">A27*Q27</f>
        <v>769.23076923076917</v>
      </c>
      <c r="T27" s="35"/>
    </row>
    <row r="28" spans="1:22" s="8" customFormat="1" ht="40.15" customHeight="1" thickBot="1" x14ac:dyDescent="0.25">
      <c r="A28" s="144">
        <v>10</v>
      </c>
      <c r="B28" s="84" t="s">
        <v>159</v>
      </c>
      <c r="C28" s="83" t="s">
        <v>158</v>
      </c>
      <c r="D28" s="83">
        <v>32</v>
      </c>
      <c r="E28" s="83">
        <v>48</v>
      </c>
      <c r="F28" s="84" t="s">
        <v>185</v>
      </c>
      <c r="G28" s="84" t="s">
        <v>187</v>
      </c>
      <c r="H28" s="83"/>
      <c r="I28" s="83"/>
      <c r="J28" s="106">
        <v>126.25</v>
      </c>
      <c r="K28" s="137">
        <f t="shared" ref="K28:K29" si="11">J28*A28</f>
        <v>1262.5</v>
      </c>
      <c r="L28" s="82"/>
      <c r="M28" s="146">
        <f>72+10</f>
        <v>82</v>
      </c>
      <c r="N28" s="101">
        <f t="shared" ref="N28:N30" si="12">SUM(M28/(1-$N$15))</f>
        <v>126.15384615384615</v>
      </c>
      <c r="O28" s="102"/>
      <c r="P28" s="148">
        <v>35</v>
      </c>
      <c r="Q28" s="91">
        <f t="shared" si="9"/>
        <v>53.846153846153847</v>
      </c>
      <c r="R28" s="35">
        <f t="shared" si="10"/>
        <v>538.46153846153845</v>
      </c>
      <c r="T28" s="35"/>
    </row>
    <row r="29" spans="1:22" s="8" customFormat="1" ht="40.15" customHeight="1" x14ac:dyDescent="0.2">
      <c r="A29" s="142">
        <v>4</v>
      </c>
      <c r="B29" s="79" t="s">
        <v>162</v>
      </c>
      <c r="C29" s="78" t="s">
        <v>158</v>
      </c>
      <c r="D29" s="78">
        <v>96</v>
      </c>
      <c r="E29" s="78">
        <v>24</v>
      </c>
      <c r="F29" s="79" t="s">
        <v>185</v>
      </c>
      <c r="G29" s="79" t="s">
        <v>187</v>
      </c>
      <c r="H29" s="78"/>
      <c r="I29" s="78"/>
      <c r="J29" s="105">
        <v>203.25</v>
      </c>
      <c r="K29" s="138">
        <f t="shared" si="11"/>
        <v>813</v>
      </c>
      <c r="L29" s="82"/>
      <c r="M29" s="146">
        <f>93+29+10</f>
        <v>132</v>
      </c>
      <c r="N29" s="101">
        <f t="shared" si="12"/>
        <v>203.07692307692307</v>
      </c>
      <c r="O29" s="102"/>
      <c r="P29" s="148">
        <v>50</v>
      </c>
      <c r="Q29" s="91">
        <f t="shared" ref="Q29" si="13">SUM(P29/(1-$N$15))</f>
        <v>76.92307692307692</v>
      </c>
      <c r="R29" s="35">
        <f t="shared" ref="R29" si="14">A29*Q29</f>
        <v>307.69230769230768</v>
      </c>
      <c r="T29" s="35"/>
    </row>
    <row r="30" spans="1:22" s="8" customFormat="1" ht="40.15" customHeight="1" x14ac:dyDescent="0.2">
      <c r="A30" s="143">
        <v>2</v>
      </c>
      <c r="B30" s="80" t="s">
        <v>161</v>
      </c>
      <c r="C30" s="88" t="s">
        <v>158</v>
      </c>
      <c r="D30" s="88">
        <v>32</v>
      </c>
      <c r="E30" s="88">
        <v>48</v>
      </c>
      <c r="F30" s="79" t="s">
        <v>185</v>
      </c>
      <c r="G30" s="80" t="s">
        <v>187</v>
      </c>
      <c r="H30" s="88"/>
      <c r="I30" s="88"/>
      <c r="J30" s="104">
        <v>126.25</v>
      </c>
      <c r="K30" s="136">
        <f t="shared" ref="K30" si="15">J30*A30</f>
        <v>252.5</v>
      </c>
      <c r="L30" s="82"/>
      <c r="M30" s="146">
        <f>72+10</f>
        <v>82</v>
      </c>
      <c r="N30" s="101">
        <f t="shared" si="12"/>
        <v>126.15384615384615</v>
      </c>
      <c r="O30" s="102"/>
      <c r="P30" s="148">
        <v>35</v>
      </c>
      <c r="Q30" s="91">
        <f t="shared" ref="Q30" si="16">SUM(P30/(1-$N$15))</f>
        <v>53.846153846153847</v>
      </c>
      <c r="R30" s="35">
        <f>A30*Q30</f>
        <v>107.69230769230769</v>
      </c>
      <c r="T30" s="35"/>
    </row>
    <row r="31" spans="1:22" s="8" customFormat="1" ht="40.15" customHeight="1" x14ac:dyDescent="0.2">
      <c r="A31" s="143">
        <v>2</v>
      </c>
      <c r="B31" s="80" t="s">
        <v>160</v>
      </c>
      <c r="C31" s="79" t="s">
        <v>156</v>
      </c>
      <c r="D31" s="88">
        <v>220.75</v>
      </c>
      <c r="E31" s="78">
        <v>108</v>
      </c>
      <c r="F31" s="79" t="s">
        <v>173</v>
      </c>
      <c r="G31" s="79" t="s">
        <v>179</v>
      </c>
      <c r="H31" s="88">
        <v>25</v>
      </c>
      <c r="I31" s="88">
        <f>H31*A31</f>
        <v>50</v>
      </c>
      <c r="J31" s="89">
        <v>245.5</v>
      </c>
      <c r="K31" s="134">
        <f t="shared" ref="K31:K33" si="17">J31*A31</f>
        <v>491</v>
      </c>
      <c r="L31" s="82"/>
      <c r="T31" s="90">
        <v>20</v>
      </c>
      <c r="U31" s="91">
        <f t="shared" ref="U31:U32" si="18">SUM(T31/(1-$U$15))</f>
        <v>30.769230769230766</v>
      </c>
      <c r="V31" s="35">
        <f t="shared" ref="V31:V32" si="19">U31*A31</f>
        <v>61.538461538461533</v>
      </c>
    </row>
    <row r="32" spans="1:22" s="8" customFormat="1" ht="40.15" customHeight="1" x14ac:dyDescent="0.2">
      <c r="A32" s="143">
        <v>2</v>
      </c>
      <c r="B32" s="80"/>
      <c r="C32" s="80" t="s">
        <v>154</v>
      </c>
      <c r="D32" s="88">
        <v>220.75</v>
      </c>
      <c r="E32" s="88">
        <v>108</v>
      </c>
      <c r="F32" s="80" t="s">
        <v>174</v>
      </c>
      <c r="G32" s="80" t="s">
        <v>180</v>
      </c>
      <c r="H32" s="88">
        <v>12.5</v>
      </c>
      <c r="I32" s="88">
        <f>H32*A32</f>
        <v>25</v>
      </c>
      <c r="J32" s="89">
        <v>234.5</v>
      </c>
      <c r="K32" s="134">
        <f t="shared" si="17"/>
        <v>469</v>
      </c>
      <c r="L32" s="82"/>
      <c r="T32" s="90">
        <v>20</v>
      </c>
      <c r="U32" s="91">
        <f t="shared" si="18"/>
        <v>30.769230769230766</v>
      </c>
      <c r="V32" s="35">
        <f t="shared" si="19"/>
        <v>61.538461538461533</v>
      </c>
    </row>
    <row r="33" spans="1:22" s="8" customFormat="1" ht="40.15" customHeight="1" x14ac:dyDescent="0.2">
      <c r="A33" s="143">
        <v>2</v>
      </c>
      <c r="B33" s="80"/>
      <c r="C33" s="80" t="s">
        <v>155</v>
      </c>
      <c r="D33" s="80">
        <v>220.75</v>
      </c>
      <c r="E33" s="80"/>
      <c r="F33" s="80" t="s">
        <v>188</v>
      </c>
      <c r="G33" s="80" t="s">
        <v>183</v>
      </c>
      <c r="H33" s="88"/>
      <c r="I33" s="88"/>
      <c r="J33" s="89">
        <v>318</v>
      </c>
      <c r="K33" s="134">
        <f t="shared" si="17"/>
        <v>636</v>
      </c>
      <c r="L33" s="82"/>
    </row>
    <row r="34" spans="1:22" s="8" customFormat="1" ht="40.15" customHeight="1" thickBot="1" x14ac:dyDescent="0.25">
      <c r="A34" s="145">
        <v>2</v>
      </c>
      <c r="B34" s="86"/>
      <c r="C34" s="86" t="s">
        <v>152</v>
      </c>
      <c r="D34" s="77">
        <v>32</v>
      </c>
      <c r="E34" s="77">
        <v>48</v>
      </c>
      <c r="F34" s="86" t="s">
        <v>177</v>
      </c>
      <c r="G34" s="84" t="s">
        <v>179</v>
      </c>
      <c r="H34" s="77">
        <v>2.25</v>
      </c>
      <c r="I34" s="77">
        <f>H34*A34</f>
        <v>4.5</v>
      </c>
      <c r="J34" s="103">
        <v>226.75</v>
      </c>
      <c r="K34" s="139">
        <f t="shared" ref="K34" si="20">J34*A34</f>
        <v>453.5</v>
      </c>
      <c r="L34" s="82"/>
      <c r="P34" s="90">
        <v>35</v>
      </c>
      <c r="Q34" s="91">
        <f t="shared" ref="Q34" si="21">SUM(P34/(1-$N$15))</f>
        <v>53.846153846153847</v>
      </c>
      <c r="R34" s="35">
        <f>A34*Q34</f>
        <v>107.69230769230769</v>
      </c>
      <c r="T34" s="90">
        <v>15</v>
      </c>
      <c r="U34" s="91">
        <f>SUM(T34/(1-$U$15))</f>
        <v>23.076923076923077</v>
      </c>
      <c r="V34" s="35">
        <f>U34*A34</f>
        <v>46.153846153846153</v>
      </c>
    </row>
    <row r="35" spans="1:22" s="8" customFormat="1" ht="40.15" customHeight="1" x14ac:dyDescent="0.2">
      <c r="A35" s="96">
        <v>1</v>
      </c>
      <c r="B35" s="114"/>
      <c r="C35" s="115"/>
      <c r="D35" s="115"/>
      <c r="E35" s="116"/>
      <c r="F35" s="97" t="s">
        <v>139</v>
      </c>
      <c r="G35" s="97"/>
      <c r="H35" s="114"/>
      <c r="I35" s="116"/>
      <c r="J35" s="98">
        <v>750</v>
      </c>
      <c r="K35" s="140">
        <f t="shared" si="0"/>
        <v>750</v>
      </c>
      <c r="L35" s="82"/>
      <c r="M35" s="16">
        <v>350</v>
      </c>
      <c r="P35" s="34"/>
      <c r="R35" s="34"/>
    </row>
    <row r="36" spans="1:22" s="8" customFormat="1" ht="40.15" customHeight="1" x14ac:dyDescent="0.2">
      <c r="A36" s="88">
        <v>1</v>
      </c>
      <c r="B36" s="117"/>
      <c r="C36" s="117"/>
      <c r="D36" s="117"/>
      <c r="E36" s="117"/>
      <c r="F36" s="80" t="s">
        <v>186</v>
      </c>
      <c r="G36" s="80"/>
      <c r="H36" s="117"/>
      <c r="I36" s="117"/>
      <c r="J36" s="89">
        <v>14000</v>
      </c>
      <c r="K36" s="134">
        <f>J36*A36</f>
        <v>14000</v>
      </c>
      <c r="L36" s="82"/>
      <c r="M36" s="8" t="s">
        <v>153</v>
      </c>
      <c r="N36" s="35">
        <v>8898.4599999999991</v>
      </c>
      <c r="O36" s="99" t="s">
        <v>164</v>
      </c>
      <c r="P36" s="34">
        <f>SUM(R16:R34)</f>
        <v>2584.6153846153843</v>
      </c>
      <c r="Q36" s="8" t="s">
        <v>182</v>
      </c>
      <c r="R36" s="35">
        <f>SUM(V16:V34)</f>
        <v>2399.9999999999995</v>
      </c>
      <c r="S36" s="92"/>
      <c r="T36" s="93"/>
    </row>
    <row r="37" spans="1:22" s="8" customFormat="1" ht="40.15" customHeight="1" x14ac:dyDescent="0.2">
      <c r="A37" s="88">
        <v>1</v>
      </c>
      <c r="B37" s="117"/>
      <c r="C37" s="117"/>
      <c r="D37" s="117"/>
      <c r="E37" s="117"/>
      <c r="F37" s="80" t="s">
        <v>140</v>
      </c>
      <c r="G37" s="80"/>
      <c r="H37" s="117"/>
      <c r="I37" s="117"/>
      <c r="J37" s="89">
        <v>1250</v>
      </c>
      <c r="K37" s="134">
        <f t="shared" si="0"/>
        <v>1250</v>
      </c>
      <c r="L37" s="82"/>
      <c r="M37" s="147">
        <f>420*2*0.7</f>
        <v>588</v>
      </c>
      <c r="N37" s="147">
        <f>6*2*30</f>
        <v>360</v>
      </c>
      <c r="O37" s="147">
        <f>75*4</f>
        <v>300</v>
      </c>
      <c r="P37" s="34"/>
      <c r="R37" s="34"/>
      <c r="S37" s="92"/>
      <c r="T37" s="93"/>
    </row>
    <row r="38" spans="1:22" s="8" customFormat="1" ht="40.15" customHeight="1" x14ac:dyDescent="0.2">
      <c r="A38" s="88">
        <v>1</v>
      </c>
      <c r="B38" s="117"/>
      <c r="C38" s="117"/>
      <c r="D38" s="117"/>
      <c r="E38" s="117"/>
      <c r="F38" s="80" t="s">
        <v>7</v>
      </c>
      <c r="G38" s="80"/>
      <c r="H38" s="117"/>
      <c r="I38" s="117"/>
      <c r="J38" s="89">
        <v>2375</v>
      </c>
      <c r="K38" s="134">
        <f t="shared" si="0"/>
        <v>2375</v>
      </c>
      <c r="L38" s="82"/>
      <c r="M38" s="147">
        <f>420*2*0.7</f>
        <v>588</v>
      </c>
      <c r="N38" s="147">
        <f>6*2*30*2</f>
        <v>720</v>
      </c>
      <c r="O38" s="147">
        <f>75*7*2</f>
        <v>1050</v>
      </c>
      <c r="P38" s="34"/>
      <c r="R38" s="34"/>
      <c r="S38" s="92"/>
      <c r="T38" s="93"/>
    </row>
    <row r="39" spans="1:22" s="8" customFormat="1" ht="40.15" customHeight="1" thickBot="1" x14ac:dyDescent="0.25">
      <c r="A39" s="88">
        <v>1</v>
      </c>
      <c r="B39" s="117"/>
      <c r="C39" s="117"/>
      <c r="D39" s="117"/>
      <c r="E39" s="117"/>
      <c r="F39" s="80" t="s">
        <v>181</v>
      </c>
      <c r="G39" s="80"/>
      <c r="H39" s="117"/>
      <c r="I39" s="117"/>
      <c r="J39" s="89">
        <v>1600</v>
      </c>
      <c r="K39" s="134">
        <f t="shared" ref="K39" si="22">J39*A39</f>
        <v>1600</v>
      </c>
      <c r="L39" s="82"/>
      <c r="M39" s="147">
        <v>1556.68</v>
      </c>
      <c r="N39" s="100"/>
      <c r="O39" s="100"/>
      <c r="P39" s="34"/>
      <c r="R39" s="34"/>
      <c r="S39" s="92"/>
      <c r="T39" s="93"/>
    </row>
    <row r="40" spans="1:22" s="8" customFormat="1" ht="24.95" customHeight="1" thickBot="1" x14ac:dyDescent="0.25">
      <c r="A40" s="111"/>
      <c r="B40" s="112"/>
      <c r="C40" s="112"/>
      <c r="D40" s="112"/>
      <c r="E40" s="112"/>
      <c r="F40" s="112"/>
      <c r="G40" s="112"/>
      <c r="H40" s="112"/>
      <c r="I40" s="112"/>
      <c r="J40" s="112"/>
      <c r="K40" s="113"/>
      <c r="L40" s="4"/>
      <c r="M40" s="8" t="s">
        <v>166</v>
      </c>
      <c r="N40" s="8" t="s">
        <v>167</v>
      </c>
      <c r="O40" s="8" t="s">
        <v>168</v>
      </c>
      <c r="P40" s="34"/>
    </row>
    <row r="41" spans="1:22" s="8" customFormat="1" ht="34.700000000000003" customHeight="1" thickTop="1" x14ac:dyDescent="0.2">
      <c r="A41" s="32" t="s">
        <v>25</v>
      </c>
      <c r="B41" s="30"/>
      <c r="C41" s="30"/>
      <c r="D41" s="30"/>
      <c r="E41" s="30"/>
      <c r="F41" s="30"/>
      <c r="G41" s="30"/>
      <c r="H41" s="30"/>
      <c r="I41" s="30"/>
      <c r="J41" s="31"/>
      <c r="K41" s="141">
        <f>SUM(K16:K40)</f>
        <v>45701</v>
      </c>
      <c r="L41" s="17"/>
      <c r="M41" s="8" t="s">
        <v>169</v>
      </c>
    </row>
    <row r="42" spans="1:22" ht="24.95" customHeight="1" x14ac:dyDescent="0.2">
      <c r="A42" s="2"/>
      <c r="B42" s="2"/>
      <c r="C42" s="2"/>
      <c r="D42" s="2"/>
      <c r="E42" s="2"/>
      <c r="F42" s="2"/>
      <c r="G42" s="2"/>
      <c r="H42" s="2"/>
      <c r="I42" s="2"/>
      <c r="J42" s="3"/>
      <c r="K42" s="4"/>
      <c r="L42" s="7"/>
    </row>
    <row r="43" spans="1:22" ht="20.100000000000001" customHeight="1" x14ac:dyDescent="0.2">
      <c r="A43" s="87"/>
      <c r="B43" s="107" t="s">
        <v>178</v>
      </c>
      <c r="C43" s="108"/>
      <c r="D43" s="108"/>
      <c r="E43" s="108"/>
      <c r="F43" s="108"/>
      <c r="G43" s="108"/>
      <c r="H43" s="108"/>
      <c r="I43" s="108"/>
      <c r="J43" s="108"/>
      <c r="K43" s="108"/>
      <c r="L43" s="75"/>
    </row>
    <row r="44" spans="1:22" ht="20.100000000000001" customHeight="1" x14ac:dyDescent="0.2">
      <c r="A44" s="87"/>
      <c r="B44" s="107"/>
      <c r="C44" s="108"/>
      <c r="D44" s="108"/>
      <c r="E44" s="108"/>
      <c r="F44" s="108"/>
      <c r="G44" s="108"/>
      <c r="H44" s="108"/>
      <c r="I44" s="108"/>
      <c r="J44" s="108"/>
      <c r="K44" s="108"/>
      <c r="L44" s="75"/>
    </row>
    <row r="45" spans="1:22" ht="20.100000000000001" customHeight="1" x14ac:dyDescent="0.2">
      <c r="A45" s="87"/>
      <c r="B45" s="108"/>
      <c r="C45" s="108"/>
      <c r="D45" s="108"/>
      <c r="E45" s="108"/>
      <c r="F45" s="108"/>
      <c r="G45" s="108"/>
      <c r="H45" s="108"/>
      <c r="I45" s="108"/>
      <c r="J45" s="108"/>
      <c r="K45" s="108"/>
      <c r="L45" s="75"/>
    </row>
    <row r="46" spans="1:22" ht="20.100000000000001" customHeight="1" thickBot="1" x14ac:dyDescent="0.25">
      <c r="A46" s="87"/>
      <c r="B46" s="62"/>
      <c r="C46" s="62"/>
      <c r="D46" s="62"/>
      <c r="E46" s="62"/>
      <c r="F46" s="62"/>
      <c r="G46" s="62"/>
      <c r="H46" s="62"/>
      <c r="I46" s="62"/>
      <c r="J46" s="62"/>
      <c r="K46" s="62"/>
      <c r="L46" s="75"/>
    </row>
    <row r="47" spans="1:22" ht="20.100000000000001" customHeight="1" x14ac:dyDescent="0.2">
      <c r="A47" s="121" t="s">
        <v>138</v>
      </c>
      <c r="B47" s="122"/>
      <c r="C47" s="122"/>
      <c r="D47" s="122"/>
      <c r="E47" s="122"/>
      <c r="F47" s="122"/>
      <c r="G47" s="122"/>
      <c r="H47" s="122"/>
      <c r="I47" s="122"/>
      <c r="J47" s="122"/>
      <c r="K47" s="123"/>
      <c r="L47" s="7"/>
    </row>
    <row r="48" spans="1:22" s="8" customFormat="1" ht="24.95" customHeight="1" x14ac:dyDescent="0.2">
      <c r="A48" s="124"/>
      <c r="B48" s="118"/>
      <c r="C48" s="118"/>
      <c r="D48" s="118"/>
      <c r="E48" s="118"/>
      <c r="F48" s="118"/>
      <c r="G48" s="118"/>
      <c r="H48" s="118"/>
      <c r="I48" s="118"/>
      <c r="J48" s="118"/>
      <c r="K48" s="125"/>
      <c r="L48" s="7"/>
    </row>
    <row r="49" spans="1:12" s="8" customFormat="1" ht="24.95" customHeight="1" x14ac:dyDescent="0.2">
      <c r="A49" s="124"/>
      <c r="B49" s="118"/>
      <c r="C49" s="118"/>
      <c r="D49" s="118"/>
      <c r="E49" s="118"/>
      <c r="F49" s="118"/>
      <c r="G49" s="118"/>
      <c r="H49" s="118"/>
      <c r="I49" s="118"/>
      <c r="J49" s="118"/>
      <c r="K49" s="125"/>
      <c r="L49" s="7"/>
    </row>
    <row r="50" spans="1:12" s="8" customFormat="1" ht="24.95" customHeight="1" x14ac:dyDescent="0.2">
      <c r="A50" s="124"/>
      <c r="B50" s="118"/>
      <c r="C50" s="118"/>
      <c r="D50" s="118"/>
      <c r="E50" s="118"/>
      <c r="F50" s="118"/>
      <c r="G50" s="118"/>
      <c r="H50" s="118"/>
      <c r="I50" s="118"/>
      <c r="J50" s="118"/>
      <c r="K50" s="125"/>
      <c r="L50" s="7"/>
    </row>
    <row r="51" spans="1:12" ht="24.95" customHeight="1" x14ac:dyDescent="0.2">
      <c r="A51" s="124"/>
      <c r="B51" s="118"/>
      <c r="C51" s="118"/>
      <c r="D51" s="118"/>
      <c r="E51" s="118"/>
      <c r="F51" s="118"/>
      <c r="G51" s="118"/>
      <c r="H51" s="118"/>
      <c r="I51" s="118"/>
      <c r="J51" s="118"/>
      <c r="K51" s="125"/>
      <c r="L51" s="7"/>
    </row>
    <row r="52" spans="1:12" ht="24.95" customHeight="1" thickBot="1" x14ac:dyDescent="0.25">
      <c r="A52" s="126"/>
      <c r="B52" s="127"/>
      <c r="C52" s="127"/>
      <c r="D52" s="127"/>
      <c r="E52" s="127"/>
      <c r="F52" s="127"/>
      <c r="G52" s="127"/>
      <c r="H52" s="127"/>
      <c r="I52" s="127"/>
      <c r="J52" s="127"/>
      <c r="K52" s="128"/>
      <c r="L52" s="7"/>
    </row>
    <row r="53" spans="1:12" ht="24.95" customHeight="1" x14ac:dyDescent="0.2">
      <c r="A53" s="2"/>
      <c r="B53" s="2"/>
      <c r="C53" s="2"/>
      <c r="D53" s="2"/>
      <c r="E53" s="2"/>
      <c r="F53" s="2"/>
      <c r="G53" s="2"/>
      <c r="H53" s="2"/>
      <c r="I53" s="2"/>
      <c r="J53" s="3"/>
      <c r="K53" s="4"/>
      <c r="L53" s="7"/>
    </row>
    <row r="54" spans="1:12" ht="24.95" customHeight="1" x14ac:dyDescent="0.25">
      <c r="A54" s="2"/>
      <c r="B54" s="57" t="s">
        <v>45</v>
      </c>
      <c r="C54" s="58"/>
      <c r="D54" s="58"/>
      <c r="E54" s="58"/>
      <c r="F54" s="58"/>
      <c r="G54" s="58"/>
      <c r="H54" s="58"/>
      <c r="I54" s="58"/>
      <c r="J54" s="59"/>
      <c r="K54" s="60"/>
      <c r="L54" s="7"/>
    </row>
    <row r="55" spans="1:12" ht="24.95" customHeight="1" x14ac:dyDescent="0.25">
      <c r="A55" s="87"/>
      <c r="B55" s="57" t="s">
        <v>170</v>
      </c>
      <c r="C55" s="58"/>
      <c r="D55" s="58"/>
      <c r="E55" s="58"/>
      <c r="F55" s="58"/>
      <c r="G55" s="58"/>
      <c r="H55" s="58"/>
      <c r="I55" s="58"/>
      <c r="J55" s="94"/>
      <c r="K55" s="95"/>
      <c r="L55" s="75"/>
    </row>
    <row r="56" spans="1:12" ht="20.100000000000001" customHeight="1" x14ac:dyDescent="0.2">
      <c r="A56" s="87"/>
      <c r="B56" s="107" t="s">
        <v>171</v>
      </c>
      <c r="C56" s="118"/>
      <c r="D56" s="118"/>
      <c r="E56" s="118"/>
      <c r="F56" s="118"/>
      <c r="G56" s="118"/>
      <c r="H56" s="118"/>
      <c r="I56" s="118"/>
      <c r="J56" s="118"/>
      <c r="K56" s="118"/>
      <c r="L56" s="75"/>
    </row>
    <row r="57" spans="1:12" ht="20.100000000000001" customHeight="1" x14ac:dyDescent="0.2">
      <c r="A57" s="87"/>
      <c r="B57" s="118"/>
      <c r="C57" s="118"/>
      <c r="D57" s="118"/>
      <c r="E57" s="118"/>
      <c r="F57" s="118"/>
      <c r="G57" s="118"/>
      <c r="H57" s="118"/>
      <c r="I57" s="118"/>
      <c r="J57" s="118"/>
      <c r="K57" s="118"/>
      <c r="L57" s="75"/>
    </row>
    <row r="58" spans="1:12" ht="24.95" customHeight="1" x14ac:dyDescent="0.25">
      <c r="A58" s="87"/>
      <c r="B58" s="57" t="s">
        <v>172</v>
      </c>
      <c r="C58" s="58"/>
      <c r="D58" s="58"/>
      <c r="E58" s="58"/>
      <c r="F58" s="58"/>
      <c r="G58" s="58"/>
      <c r="H58" s="58"/>
      <c r="I58" s="58"/>
      <c r="J58" s="94"/>
      <c r="K58" s="95"/>
      <c r="L58" s="75"/>
    </row>
    <row r="59" spans="1:12" ht="24.95" customHeight="1" x14ac:dyDescent="0.25">
      <c r="A59" s="87"/>
      <c r="B59" s="57" t="s">
        <v>176</v>
      </c>
      <c r="C59" s="58"/>
      <c r="D59" s="58"/>
      <c r="E59" s="58"/>
      <c r="F59" s="58"/>
      <c r="G59" s="58"/>
      <c r="H59" s="58"/>
      <c r="I59" s="58"/>
      <c r="J59" s="94"/>
      <c r="K59" s="95"/>
      <c r="L59" s="75"/>
    </row>
    <row r="60" spans="1:12" ht="20.100000000000001" customHeight="1" x14ac:dyDescent="0.2">
      <c r="A60" s="87"/>
      <c r="B60" s="107" t="s">
        <v>141</v>
      </c>
      <c r="C60" s="108"/>
      <c r="D60" s="108"/>
      <c r="E60" s="108"/>
      <c r="F60" s="108"/>
      <c r="G60" s="108"/>
      <c r="H60" s="108"/>
      <c r="I60" s="108"/>
      <c r="J60" s="108"/>
      <c r="K60" s="108"/>
      <c r="L60" s="75"/>
    </row>
    <row r="61" spans="1:12" ht="20.100000000000001" customHeight="1" x14ac:dyDescent="0.2">
      <c r="A61" s="87"/>
      <c r="B61" s="108"/>
      <c r="C61" s="108"/>
      <c r="D61" s="108"/>
      <c r="E61" s="108"/>
      <c r="F61" s="108"/>
      <c r="G61" s="108"/>
      <c r="H61" s="108"/>
      <c r="I61" s="108"/>
      <c r="J61" s="108"/>
      <c r="K61" s="108"/>
      <c r="L61" s="75"/>
    </row>
    <row r="62" spans="1:12" ht="24.95" customHeight="1" x14ac:dyDescent="0.25">
      <c r="A62" s="87"/>
      <c r="B62" s="57" t="s">
        <v>172</v>
      </c>
      <c r="C62" s="58"/>
      <c r="D62" s="58"/>
      <c r="E62" s="58"/>
      <c r="F62" s="58"/>
      <c r="G62" s="58"/>
      <c r="H62" s="58"/>
      <c r="I62" s="58"/>
      <c r="J62" s="94"/>
      <c r="K62" s="95"/>
      <c r="L62" s="75"/>
    </row>
    <row r="63" spans="1:12" ht="24.95" customHeight="1" x14ac:dyDescent="0.25">
      <c r="A63" s="87"/>
      <c r="B63" s="57" t="s">
        <v>189</v>
      </c>
      <c r="C63" s="58"/>
      <c r="D63" s="58"/>
      <c r="E63" s="58"/>
      <c r="F63" s="58"/>
      <c r="G63" s="58"/>
      <c r="H63" s="58"/>
      <c r="I63" s="58"/>
      <c r="J63" s="94"/>
      <c r="K63" s="95"/>
      <c r="L63" s="75"/>
    </row>
    <row r="64" spans="1:12" ht="24.95" customHeight="1" x14ac:dyDescent="0.2">
      <c r="A64" s="2"/>
      <c r="B64" s="2"/>
      <c r="C64" s="2"/>
      <c r="D64" s="2"/>
      <c r="E64" s="2"/>
      <c r="F64" s="2"/>
      <c r="G64" s="2"/>
      <c r="H64" s="2"/>
      <c r="I64" s="2"/>
      <c r="J64" s="3"/>
      <c r="K64" s="4"/>
      <c r="L64" s="7"/>
    </row>
    <row r="65" spans="1:12" s="22" customFormat="1" ht="24.95" customHeight="1" x14ac:dyDescent="0.2">
      <c r="B65" s="47" t="s">
        <v>31</v>
      </c>
      <c r="C65" s="23"/>
      <c r="F65" s="24"/>
      <c r="G65" s="23"/>
      <c r="H65" s="23"/>
      <c r="I65" s="23"/>
      <c r="J65" s="23"/>
      <c r="K65" s="23"/>
      <c r="L65" s="25"/>
    </row>
    <row r="66" spans="1:12" s="8" customFormat="1" ht="20.100000000000001" customHeight="1" x14ac:dyDescent="0.2">
      <c r="A66" s="36">
        <v>1</v>
      </c>
      <c r="B66" s="37" t="s">
        <v>126</v>
      </c>
      <c r="C66" s="2"/>
      <c r="D66" s="2"/>
      <c r="E66" s="2"/>
      <c r="F66" s="2"/>
      <c r="G66" s="2"/>
      <c r="H66" s="2"/>
      <c r="I66" s="2"/>
      <c r="J66" s="3"/>
      <c r="K66" s="46"/>
      <c r="L66" s="2"/>
    </row>
    <row r="67" spans="1:12" s="40" customFormat="1" ht="16.149999999999999" customHeight="1" x14ac:dyDescent="0.2">
      <c r="A67" s="36">
        <v>2</v>
      </c>
      <c r="B67" s="37" t="s">
        <v>119</v>
      </c>
      <c r="C67"/>
      <c r="D67"/>
      <c r="E67"/>
      <c r="F67"/>
      <c r="G67"/>
      <c r="H67"/>
      <c r="I67"/>
      <c r="J67"/>
      <c r="K67"/>
      <c r="L67" s="39"/>
    </row>
    <row r="68" spans="1:12" s="40" customFormat="1" ht="19.149999999999999" customHeight="1" x14ac:dyDescent="0.2">
      <c r="A68" s="36">
        <v>3</v>
      </c>
      <c r="B68" s="37" t="s">
        <v>121</v>
      </c>
      <c r="C68" s="38"/>
      <c r="F68" s="41"/>
      <c r="G68" s="38"/>
      <c r="H68" s="38"/>
      <c r="I68" s="38"/>
      <c r="J68" s="38"/>
      <c r="K68" s="38"/>
      <c r="L68" s="39"/>
    </row>
    <row r="69" spans="1:12" s="40" customFormat="1" ht="20.100000000000001" customHeight="1" x14ac:dyDescent="0.2">
      <c r="A69" s="36">
        <v>4</v>
      </c>
      <c r="B69" s="109" t="s">
        <v>127</v>
      </c>
      <c r="C69" s="109"/>
      <c r="D69" s="109"/>
      <c r="E69" s="109"/>
      <c r="F69" s="109"/>
      <c r="G69" s="109"/>
      <c r="H69" s="109"/>
      <c r="I69" s="109"/>
      <c r="J69" s="110"/>
      <c r="K69" s="110"/>
      <c r="L69" s="39"/>
    </row>
    <row r="70" spans="1:12" ht="20.100000000000001" customHeight="1" x14ac:dyDescent="0.2">
      <c r="A70" s="36"/>
      <c r="B70" s="110"/>
      <c r="C70" s="110"/>
      <c r="D70" s="110"/>
      <c r="E70" s="110"/>
      <c r="F70" s="110"/>
      <c r="G70" s="110"/>
      <c r="H70" s="110"/>
      <c r="I70" s="110"/>
      <c r="J70" s="110"/>
      <c r="K70" s="110"/>
      <c r="L70" s="7"/>
    </row>
    <row r="71" spans="1:12" s="8" customFormat="1" ht="20.100000000000001" customHeight="1" x14ac:dyDescent="0.2">
      <c r="A71" s="2"/>
      <c r="B71" s="110"/>
      <c r="C71" s="110"/>
      <c r="D71" s="110"/>
      <c r="E71" s="110"/>
      <c r="F71" s="110"/>
      <c r="G71" s="110"/>
      <c r="H71" s="110"/>
      <c r="I71" s="110"/>
      <c r="J71" s="110"/>
      <c r="K71" s="110"/>
      <c r="L71" s="2"/>
    </row>
    <row r="72" spans="1:12" s="8" customFormat="1" ht="20.100000000000001" customHeight="1" x14ac:dyDescent="0.2">
      <c r="A72" s="2"/>
      <c r="B72" s="110"/>
      <c r="C72" s="110"/>
      <c r="D72" s="110"/>
      <c r="E72" s="110"/>
      <c r="F72" s="110"/>
      <c r="G72" s="110"/>
      <c r="H72" s="110"/>
      <c r="I72" s="110"/>
      <c r="J72" s="110"/>
      <c r="K72" s="110"/>
      <c r="L72" s="2"/>
    </row>
    <row r="73" spans="1:12" s="40" customFormat="1" ht="20.100000000000001" customHeight="1" x14ac:dyDescent="0.2">
      <c r="A73" s="36">
        <v>5</v>
      </c>
      <c r="B73" s="37" t="s">
        <v>129</v>
      </c>
      <c r="C73" s="38"/>
      <c r="F73" s="41"/>
      <c r="G73" s="38"/>
      <c r="H73" s="38"/>
      <c r="I73" s="38"/>
      <c r="J73" s="38"/>
      <c r="K73" s="38"/>
      <c r="L73" s="39"/>
    </row>
    <row r="74" spans="1:12" s="40" customFormat="1" ht="20.100000000000001" customHeight="1" x14ac:dyDescent="0.2">
      <c r="A74" s="36">
        <v>6</v>
      </c>
      <c r="B74" s="37" t="s">
        <v>6</v>
      </c>
      <c r="C74" s="38"/>
      <c r="F74" s="41"/>
      <c r="G74" s="38"/>
      <c r="H74" s="38"/>
      <c r="I74" s="38"/>
      <c r="J74" s="38"/>
      <c r="K74" s="38"/>
      <c r="L74" s="39"/>
    </row>
    <row r="75" spans="1:12" s="40" customFormat="1" ht="19.149999999999999" customHeight="1" x14ac:dyDescent="0.2">
      <c r="A75" s="36">
        <v>7</v>
      </c>
      <c r="B75" s="37" t="s">
        <v>122</v>
      </c>
      <c r="C75" s="38"/>
      <c r="F75" s="41"/>
      <c r="G75" s="38"/>
      <c r="H75" s="38"/>
      <c r="I75" s="38"/>
      <c r="J75" s="38"/>
      <c r="K75" s="38"/>
      <c r="L75" s="39"/>
    </row>
    <row r="76" spans="1:12" s="40" customFormat="1" ht="19.149999999999999" customHeight="1" x14ac:dyDescent="0.2">
      <c r="A76" s="36">
        <v>8</v>
      </c>
      <c r="B76" s="37" t="s">
        <v>123</v>
      </c>
      <c r="C76" s="38"/>
      <c r="F76" s="41"/>
      <c r="G76" s="38"/>
      <c r="H76" s="38"/>
      <c r="I76" s="38"/>
      <c r="J76" s="38"/>
      <c r="K76" s="38"/>
      <c r="L76" s="39"/>
    </row>
    <row r="77" spans="1:12" s="40" customFormat="1" ht="20.100000000000001" customHeight="1" x14ac:dyDescent="0.2">
      <c r="A77" s="36">
        <v>9</v>
      </c>
      <c r="B77" s="37" t="s">
        <v>8</v>
      </c>
      <c r="C77" s="38"/>
      <c r="F77" s="41"/>
      <c r="G77" s="38"/>
      <c r="H77" s="38"/>
      <c r="I77" s="38"/>
      <c r="J77" s="38"/>
      <c r="K77" s="38"/>
      <c r="L77" s="39"/>
    </row>
    <row r="78" spans="1:12" s="40" customFormat="1" ht="20.100000000000001" customHeight="1" x14ac:dyDescent="0.2">
      <c r="A78" s="36">
        <v>10</v>
      </c>
      <c r="B78" s="37" t="s">
        <v>26</v>
      </c>
      <c r="C78" s="38"/>
      <c r="F78" s="41"/>
      <c r="G78" s="38"/>
      <c r="H78" s="38"/>
      <c r="I78" s="38"/>
      <c r="J78" s="38"/>
      <c r="K78" s="38"/>
      <c r="L78" s="39"/>
    </row>
    <row r="79" spans="1:12" s="40" customFormat="1" ht="20.100000000000001" customHeight="1" x14ac:dyDescent="0.2">
      <c r="A79" s="36">
        <v>11</v>
      </c>
      <c r="B79" s="37" t="s">
        <v>125</v>
      </c>
      <c r="C79" s="38"/>
      <c r="F79" s="41"/>
      <c r="G79" s="38"/>
      <c r="H79" s="38"/>
      <c r="I79" s="38"/>
      <c r="J79" s="38"/>
      <c r="K79" s="38"/>
      <c r="L79" s="39"/>
    </row>
    <row r="80" spans="1:12" s="40" customFormat="1" ht="20.100000000000001" customHeight="1" x14ac:dyDescent="0.2">
      <c r="A80" s="36">
        <v>12</v>
      </c>
      <c r="B80" s="37" t="s">
        <v>9</v>
      </c>
      <c r="C80" s="38"/>
      <c r="F80" s="41"/>
      <c r="G80" s="38"/>
      <c r="H80" s="38"/>
      <c r="I80" s="38"/>
      <c r="J80" s="38"/>
      <c r="K80" s="38"/>
      <c r="L80" s="39"/>
    </row>
    <row r="81" spans="1:12" s="43" customFormat="1" ht="20.100000000000001" customHeight="1" x14ac:dyDescent="0.2">
      <c r="A81" s="36">
        <v>13</v>
      </c>
      <c r="B81" s="37" t="s">
        <v>10</v>
      </c>
      <c r="C81" s="42"/>
      <c r="F81" s="44"/>
      <c r="G81" s="38"/>
      <c r="H81" s="38"/>
      <c r="I81" s="38"/>
      <c r="J81" s="38"/>
      <c r="K81" s="38"/>
      <c r="L81" s="39"/>
    </row>
    <row r="82" spans="1:12" s="43" customFormat="1" ht="20.100000000000001" customHeight="1" x14ac:dyDescent="0.2">
      <c r="A82" s="36">
        <v>14</v>
      </c>
      <c r="B82" s="37" t="s">
        <v>21</v>
      </c>
      <c r="C82" s="42"/>
      <c r="F82" s="44"/>
      <c r="G82" s="38"/>
      <c r="H82" s="38"/>
      <c r="I82" s="38"/>
      <c r="J82" s="38"/>
      <c r="K82" s="38"/>
      <c r="L82" s="39"/>
    </row>
    <row r="83" spans="1:12" s="43" customFormat="1" ht="20.100000000000001" customHeight="1" x14ac:dyDescent="0.2">
      <c r="A83" s="36">
        <v>15</v>
      </c>
      <c r="B83" s="37" t="s">
        <v>128</v>
      </c>
      <c r="C83" s="42"/>
      <c r="F83" s="44"/>
      <c r="G83" s="38"/>
      <c r="H83" s="38"/>
      <c r="I83" s="38"/>
      <c r="J83" s="38"/>
      <c r="K83" s="38"/>
      <c r="L83" s="39"/>
    </row>
    <row r="84" spans="1:12" s="43" customFormat="1" ht="20.100000000000001" customHeight="1" x14ac:dyDescent="0.2">
      <c r="A84" s="36">
        <v>16</v>
      </c>
      <c r="B84" s="37" t="s">
        <v>11</v>
      </c>
      <c r="C84" s="38"/>
      <c r="F84" s="41"/>
      <c r="G84" s="38"/>
      <c r="H84" s="38"/>
      <c r="I84" s="38"/>
      <c r="J84" s="38"/>
      <c r="K84" s="38"/>
      <c r="L84" s="39"/>
    </row>
    <row r="85" spans="1:12" s="43" customFormat="1" ht="20.100000000000001" customHeight="1" x14ac:dyDescent="0.2">
      <c r="A85" s="36">
        <v>17</v>
      </c>
      <c r="B85" s="37" t="s">
        <v>120</v>
      </c>
      <c r="C85" s="38"/>
      <c r="F85" s="41"/>
      <c r="G85" s="38"/>
      <c r="H85" s="38"/>
      <c r="I85" s="38"/>
      <c r="J85" s="38"/>
      <c r="K85" s="38"/>
      <c r="L85" s="39"/>
    </row>
    <row r="86" spans="1:12" s="43" customFormat="1" ht="20.100000000000001" customHeight="1" x14ac:dyDescent="0.2">
      <c r="A86" s="36">
        <v>18</v>
      </c>
      <c r="B86" s="37" t="s">
        <v>12</v>
      </c>
      <c r="C86" s="38"/>
      <c r="F86" s="41"/>
      <c r="G86" s="38"/>
      <c r="H86" s="38"/>
      <c r="I86" s="38"/>
      <c r="J86" s="38"/>
      <c r="K86" s="38"/>
      <c r="L86" s="39"/>
    </row>
    <row r="87" spans="1:12" ht="20.100000000000001" customHeight="1" x14ac:dyDescent="0.2">
      <c r="A87" s="36">
        <v>19</v>
      </c>
      <c r="B87" s="37" t="s">
        <v>27</v>
      </c>
      <c r="C87" s="2"/>
      <c r="F87" s="45"/>
      <c r="G87" s="2"/>
      <c r="H87" s="2"/>
      <c r="I87" s="2"/>
      <c r="J87" s="2"/>
      <c r="K87" s="2"/>
      <c r="L87" s="46"/>
    </row>
    <row r="88" spans="1:12" ht="20.100000000000001" customHeight="1" x14ac:dyDescent="0.2">
      <c r="A88" s="36">
        <v>20</v>
      </c>
      <c r="B88" s="37" t="s">
        <v>4</v>
      </c>
      <c r="C88" s="2"/>
      <c r="D88" s="2"/>
      <c r="E88" s="2"/>
      <c r="F88" s="2"/>
      <c r="G88" s="2"/>
      <c r="H88" s="2"/>
      <c r="I88" s="2"/>
      <c r="J88" s="2"/>
      <c r="K88" s="46"/>
      <c r="L88" s="7"/>
    </row>
    <row r="89" spans="1:12" ht="20.100000000000001" customHeight="1" x14ac:dyDescent="0.2">
      <c r="A89" s="36">
        <v>21</v>
      </c>
      <c r="B89" s="37" t="s">
        <v>5</v>
      </c>
      <c r="C89" s="2"/>
      <c r="D89" s="2"/>
      <c r="E89" s="2"/>
      <c r="F89" s="2"/>
      <c r="G89" s="2"/>
      <c r="H89" s="2"/>
      <c r="I89" s="2"/>
      <c r="J89" s="3"/>
      <c r="K89" s="46"/>
      <c r="L89" s="7"/>
    </row>
    <row r="90" spans="1:12" ht="20.100000000000001" customHeight="1" x14ac:dyDescent="0.2">
      <c r="A90" s="36">
        <v>22</v>
      </c>
      <c r="B90" s="37" t="s">
        <v>24</v>
      </c>
      <c r="C90" s="2"/>
      <c r="D90" s="2"/>
      <c r="E90" s="2"/>
      <c r="F90" s="2"/>
      <c r="G90" s="2"/>
      <c r="H90" s="2"/>
      <c r="I90" s="2"/>
      <c r="J90" s="3"/>
      <c r="K90" s="46"/>
      <c r="L90" s="7"/>
    </row>
    <row r="91" spans="1:12" ht="20.100000000000001" customHeight="1" x14ac:dyDescent="0.2">
      <c r="A91" s="36">
        <v>23</v>
      </c>
      <c r="B91" s="37" t="s">
        <v>124</v>
      </c>
      <c r="C91" s="2"/>
      <c r="D91" s="2"/>
      <c r="E91" s="2"/>
      <c r="F91" s="2"/>
      <c r="G91" s="2"/>
      <c r="H91" s="2"/>
      <c r="I91" s="2"/>
      <c r="J91" s="3"/>
      <c r="K91" s="46"/>
      <c r="L91" s="7"/>
    </row>
    <row r="92" spans="1:12" s="8" customFormat="1" ht="20.100000000000001" customHeight="1" x14ac:dyDescent="0.2">
      <c r="A92" s="36"/>
      <c r="B92" s="37"/>
      <c r="C92" s="2"/>
      <c r="D92" s="2"/>
      <c r="E92" s="2"/>
      <c r="F92" s="2"/>
      <c r="G92" s="2"/>
      <c r="H92" s="2"/>
      <c r="I92" s="2"/>
      <c r="J92" s="3"/>
      <c r="K92" s="46"/>
      <c r="L92" s="2"/>
    </row>
    <row r="93" spans="1:12" ht="20.100000000000001" customHeight="1" x14ac:dyDescent="0.2">
      <c r="A93" s="36"/>
      <c r="B93" s="37"/>
      <c r="C93" s="2"/>
      <c r="D93" s="2"/>
      <c r="E93" s="2"/>
      <c r="F93" s="2"/>
      <c r="G93" s="2"/>
      <c r="H93" s="2"/>
      <c r="I93" s="2"/>
      <c r="J93" s="3"/>
      <c r="K93" s="46"/>
      <c r="L93" s="7"/>
    </row>
    <row r="94" spans="1:12" s="8" customFormat="1" ht="24.95" customHeight="1" x14ac:dyDescent="0.2">
      <c r="A94" s="2"/>
      <c r="B94" s="2"/>
      <c r="C94" s="2"/>
      <c r="D94" s="2"/>
      <c r="E94" s="2"/>
      <c r="F94" s="2"/>
      <c r="G94" s="2"/>
      <c r="H94" s="2"/>
      <c r="I94" s="2"/>
      <c r="J94" s="3"/>
      <c r="K94" s="4"/>
      <c r="L94" s="2"/>
    </row>
    <row r="95" spans="1:12" s="8" customFormat="1" ht="24.95" customHeight="1" x14ac:dyDescent="0.2">
      <c r="A95" s="2"/>
      <c r="B95" s="2"/>
      <c r="C95" s="2"/>
      <c r="D95" s="2"/>
      <c r="E95" s="2"/>
      <c r="F95" s="2"/>
      <c r="G95" s="2"/>
      <c r="H95" s="2"/>
      <c r="I95" s="2"/>
      <c r="J95" s="3"/>
      <c r="K95" s="4"/>
      <c r="L95" s="2"/>
    </row>
    <row r="96" spans="1:12" s="8" customFormat="1" ht="24.95" customHeight="1" x14ac:dyDescent="0.2">
      <c r="A96" s="2"/>
      <c r="B96" s="2"/>
      <c r="C96" s="2"/>
      <c r="D96" s="2"/>
      <c r="E96" s="2"/>
      <c r="F96" s="2"/>
      <c r="G96" s="2"/>
      <c r="H96" s="2"/>
      <c r="I96" s="2"/>
      <c r="J96" s="3"/>
      <c r="K96" s="4"/>
      <c r="L96" s="18"/>
    </row>
    <row r="97" spans="1:12" ht="24.95" customHeight="1" x14ac:dyDescent="0.2">
      <c r="A97" s="2"/>
      <c r="B97" s="2"/>
      <c r="C97" s="2"/>
      <c r="D97" s="2"/>
      <c r="E97" s="2"/>
      <c r="F97" s="2"/>
      <c r="G97" s="2"/>
      <c r="H97" s="2"/>
      <c r="I97" s="2"/>
      <c r="J97" s="3"/>
      <c r="K97" s="4"/>
      <c r="L97" s="7"/>
    </row>
    <row r="98" spans="1:12" ht="24.95" customHeight="1" x14ac:dyDescent="0.2">
      <c r="A98" s="2"/>
      <c r="B98" s="2"/>
      <c r="C98" s="2"/>
      <c r="D98" s="2"/>
      <c r="E98" s="2"/>
      <c r="F98" s="2"/>
      <c r="G98" s="2"/>
      <c r="H98" s="2"/>
      <c r="I98" s="2"/>
      <c r="J98" s="3"/>
      <c r="K98" s="4"/>
      <c r="L98" s="7"/>
    </row>
    <row r="99" spans="1:12" ht="24.95" customHeight="1" x14ac:dyDescent="0.2">
      <c r="A99" s="2"/>
      <c r="B99" s="2"/>
      <c r="C99" s="2"/>
      <c r="D99" s="2"/>
      <c r="E99" s="2"/>
      <c r="F99" s="2"/>
      <c r="G99" s="2"/>
      <c r="H99" s="2"/>
      <c r="I99" s="2"/>
      <c r="J99" s="3"/>
      <c r="K99" s="4"/>
      <c r="L99" s="7"/>
    </row>
    <row r="100" spans="1:12" s="8" customFormat="1" ht="24.95" customHeight="1" x14ac:dyDescent="0.2">
      <c r="A100" s="2"/>
      <c r="B100" s="2"/>
      <c r="C100" s="2"/>
      <c r="D100" s="2"/>
      <c r="E100" s="2"/>
      <c r="F100" s="2"/>
      <c r="G100" s="2"/>
      <c r="H100" s="2"/>
      <c r="I100" s="2"/>
      <c r="J100" s="3"/>
      <c r="K100" s="4"/>
      <c r="L100" s="2"/>
    </row>
    <row r="101" spans="1:12" s="8" customFormat="1" ht="24.95" customHeight="1" x14ac:dyDescent="0.2">
      <c r="A101" s="2"/>
      <c r="B101" s="2"/>
      <c r="C101" s="2"/>
      <c r="D101" s="2"/>
      <c r="E101" s="2"/>
      <c r="F101" s="2"/>
      <c r="G101" s="2"/>
      <c r="H101" s="2"/>
      <c r="I101" s="2"/>
      <c r="J101" s="3"/>
      <c r="K101" s="4"/>
      <c r="L101" s="2"/>
    </row>
    <row r="102" spans="1:12" ht="24.95" customHeight="1" x14ac:dyDescent="0.2">
      <c r="A102" s="2"/>
      <c r="B102" s="2"/>
      <c r="C102" s="2"/>
      <c r="D102" s="2"/>
      <c r="E102" s="2"/>
      <c r="F102" s="2"/>
      <c r="G102" s="2"/>
      <c r="H102" s="2"/>
      <c r="I102" s="2"/>
      <c r="J102" s="3"/>
      <c r="K102" s="4"/>
      <c r="L102" s="7"/>
    </row>
    <row r="103" spans="1:12" ht="24.95" customHeight="1" x14ac:dyDescent="0.2">
      <c r="A103" s="1"/>
      <c r="B103" s="1"/>
      <c r="C103" s="1"/>
      <c r="D103" s="2"/>
      <c r="E103" s="2"/>
      <c r="F103" s="2"/>
      <c r="G103" s="2"/>
      <c r="H103" s="2"/>
      <c r="I103" s="2"/>
      <c r="J103" s="3"/>
      <c r="K103" s="4"/>
      <c r="L103" s="7"/>
    </row>
    <row r="104" spans="1:12" s="8" customFormat="1" ht="24.95" customHeight="1" x14ac:dyDescent="0.2">
      <c r="A104" s="2"/>
      <c r="B104" s="2"/>
      <c r="C104" s="2"/>
      <c r="D104" s="2"/>
      <c r="E104" s="2"/>
      <c r="F104" s="2"/>
      <c r="G104" s="2"/>
      <c r="H104" s="2"/>
      <c r="I104" s="2"/>
      <c r="J104" s="3"/>
      <c r="K104" s="4"/>
      <c r="L104" s="18"/>
    </row>
    <row r="105" spans="1:12" ht="24.95" customHeight="1" x14ac:dyDescent="0.2">
      <c r="A105" s="2"/>
      <c r="B105" s="2"/>
      <c r="C105" s="2"/>
      <c r="D105" s="2"/>
      <c r="E105" s="2"/>
      <c r="F105" s="2"/>
      <c r="G105" s="2"/>
      <c r="H105" s="2"/>
      <c r="I105" s="2"/>
      <c r="J105" s="3"/>
      <c r="K105" s="4"/>
      <c r="L105" s="7"/>
    </row>
    <row r="106" spans="1:12" ht="24.95" customHeight="1" x14ac:dyDescent="0.2">
      <c r="A106" s="2"/>
      <c r="B106" s="2"/>
      <c r="C106" s="2"/>
      <c r="D106" s="2"/>
      <c r="E106" s="2"/>
      <c r="F106" s="2"/>
      <c r="G106" s="2"/>
      <c r="H106" s="2"/>
      <c r="I106" s="2"/>
      <c r="J106" s="3"/>
      <c r="K106" s="4"/>
      <c r="L106" s="7"/>
    </row>
    <row r="107" spans="1:12" ht="24.95" customHeight="1" x14ac:dyDescent="0.2">
      <c r="A107" s="2"/>
      <c r="B107" s="2"/>
      <c r="C107" s="2"/>
      <c r="D107" s="2"/>
      <c r="E107" s="2"/>
      <c r="F107" s="2"/>
      <c r="G107" s="2"/>
      <c r="H107" s="2"/>
      <c r="I107" s="2"/>
      <c r="J107" s="3"/>
      <c r="K107" s="4"/>
      <c r="L107" s="7"/>
    </row>
    <row r="108" spans="1:12" s="8" customFormat="1" ht="24.95" customHeight="1" x14ac:dyDescent="0.2">
      <c r="A108" s="2"/>
      <c r="B108" s="2"/>
      <c r="C108" s="2"/>
      <c r="D108" s="2"/>
      <c r="E108" s="2"/>
      <c r="F108" s="2"/>
      <c r="G108" s="2"/>
      <c r="H108" s="2"/>
      <c r="I108" s="2"/>
      <c r="J108" s="3"/>
      <c r="K108" s="4"/>
      <c r="L108" s="2"/>
    </row>
    <row r="109" spans="1:12" s="8" customFormat="1" ht="24.95" customHeight="1" x14ac:dyDescent="0.2">
      <c r="A109" s="2"/>
      <c r="B109" s="2"/>
      <c r="C109" s="2"/>
      <c r="D109" s="2"/>
      <c r="E109" s="2"/>
      <c r="F109" s="2"/>
      <c r="G109" s="2"/>
      <c r="H109" s="2"/>
      <c r="I109" s="2"/>
      <c r="J109" s="3"/>
      <c r="K109" s="4"/>
      <c r="L109" s="2"/>
    </row>
    <row r="110" spans="1:12" s="8" customFormat="1" ht="24.95" customHeight="1" x14ac:dyDescent="0.2">
      <c r="A110" s="2"/>
      <c r="B110" s="2"/>
      <c r="C110" s="2"/>
      <c r="D110" s="2"/>
      <c r="E110" s="2"/>
      <c r="F110" s="2"/>
      <c r="G110" s="2"/>
      <c r="H110" s="2"/>
      <c r="I110" s="2"/>
      <c r="J110" s="3"/>
      <c r="K110" s="4"/>
      <c r="L110" s="18"/>
    </row>
    <row r="111" spans="1:12" ht="24.95" customHeight="1" x14ac:dyDescent="0.2">
      <c r="A111" s="2"/>
      <c r="B111" s="2"/>
      <c r="C111" s="2"/>
      <c r="D111" s="2"/>
      <c r="E111" s="2"/>
      <c r="F111" s="2"/>
      <c r="G111" s="2"/>
      <c r="H111" s="2"/>
      <c r="I111" s="2"/>
      <c r="J111" s="3"/>
      <c r="K111" s="4"/>
      <c r="L111" s="7"/>
    </row>
    <row r="112" spans="1:12" ht="24.95" customHeight="1" x14ac:dyDescent="0.2">
      <c r="A112" s="2"/>
      <c r="B112" s="2"/>
      <c r="C112" s="2"/>
      <c r="D112" s="2"/>
      <c r="E112" s="2"/>
      <c r="F112" s="2"/>
      <c r="G112" s="2"/>
      <c r="H112" s="2"/>
      <c r="I112" s="2"/>
      <c r="J112" s="3"/>
      <c r="K112" s="4"/>
      <c r="L112" s="7"/>
    </row>
    <row r="113" spans="1:12" ht="24.95" customHeight="1" x14ac:dyDescent="0.2">
      <c r="A113" s="2"/>
      <c r="B113" s="2"/>
      <c r="C113" s="2"/>
      <c r="D113" s="2"/>
      <c r="E113" s="2"/>
      <c r="F113" s="2"/>
      <c r="G113" s="2"/>
      <c r="H113" s="2"/>
      <c r="I113" s="2"/>
      <c r="J113" s="3"/>
      <c r="K113" s="4"/>
      <c r="L113" s="7"/>
    </row>
    <row r="114" spans="1:12" s="8" customFormat="1" ht="24.95" customHeight="1" x14ac:dyDescent="0.2">
      <c r="A114" s="2"/>
      <c r="B114" s="2"/>
      <c r="C114" s="2"/>
      <c r="D114" s="2"/>
      <c r="E114" s="2"/>
      <c r="F114" s="2"/>
      <c r="G114" s="2"/>
      <c r="H114" s="2"/>
      <c r="I114" s="2"/>
      <c r="J114" s="3"/>
      <c r="K114" s="4"/>
      <c r="L114" s="2"/>
    </row>
    <row r="115" spans="1:12" s="8" customFormat="1" ht="24.95" customHeight="1" x14ac:dyDescent="0.2">
      <c r="A115" s="2"/>
      <c r="B115" s="2"/>
      <c r="C115" s="2"/>
      <c r="D115" s="2"/>
      <c r="E115" s="2"/>
      <c r="F115" s="2"/>
      <c r="G115" s="2"/>
      <c r="H115" s="2"/>
      <c r="I115" s="2"/>
      <c r="J115" s="3"/>
      <c r="K115" s="4"/>
      <c r="L115" s="2"/>
    </row>
    <row r="116" spans="1:12" ht="24.95" customHeight="1" x14ac:dyDescent="0.2">
      <c r="A116" s="2"/>
      <c r="B116" s="2"/>
      <c r="C116" s="2"/>
      <c r="D116" s="2"/>
      <c r="E116" s="2"/>
      <c r="F116" s="2"/>
      <c r="G116" s="2"/>
      <c r="H116" s="2"/>
      <c r="I116" s="2"/>
      <c r="J116" s="3"/>
      <c r="K116" s="4"/>
      <c r="L116" s="7"/>
    </row>
    <row r="117" spans="1:12" ht="24.95" customHeight="1" x14ac:dyDescent="0.2">
      <c r="A117" s="1"/>
      <c r="B117" s="1"/>
      <c r="C117" s="1"/>
      <c r="D117" s="2"/>
      <c r="E117" s="2"/>
      <c r="F117" s="2"/>
      <c r="G117" s="2"/>
      <c r="H117" s="2"/>
      <c r="I117" s="2"/>
      <c r="J117" s="3"/>
      <c r="K117" s="4"/>
      <c r="L117" s="7"/>
    </row>
    <row r="118" spans="1:12" ht="24.95" customHeight="1" x14ac:dyDescent="0.2">
      <c r="A118" s="2"/>
      <c r="B118" s="2"/>
      <c r="C118" s="2"/>
      <c r="D118" s="2"/>
      <c r="E118" s="2"/>
      <c r="F118" s="2"/>
      <c r="G118" s="2"/>
      <c r="H118" s="2"/>
      <c r="I118" s="2"/>
      <c r="J118" s="5"/>
      <c r="K118" s="6"/>
      <c r="L118" s="7"/>
    </row>
    <row r="119" spans="1:12" ht="24.95"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ht="20.100000000000001" customHeight="1" x14ac:dyDescent="0.2">
      <c r="A137" s="2"/>
      <c r="B137" s="2"/>
      <c r="C137" s="2"/>
      <c r="D137" s="2"/>
      <c r="E137" s="2"/>
      <c r="F137" s="2"/>
      <c r="G137" s="2"/>
      <c r="H137" s="2"/>
      <c r="I137" s="2"/>
      <c r="J137" s="2"/>
      <c r="K137" s="7"/>
      <c r="L137" s="7"/>
    </row>
    <row r="138" spans="1:12" ht="20.100000000000001" customHeight="1" x14ac:dyDescent="0.2">
      <c r="A138" s="2"/>
      <c r="B138" s="2"/>
      <c r="C138" s="2"/>
      <c r="D138" s="2"/>
      <c r="E138" s="2"/>
      <c r="F138" s="2"/>
      <c r="G138" s="2"/>
      <c r="H138" s="2"/>
      <c r="I138" s="2"/>
      <c r="J138" s="2"/>
      <c r="K138" s="7"/>
      <c r="L138" s="7"/>
    </row>
    <row r="139" spans="1:12" ht="20.100000000000001" customHeight="1" x14ac:dyDescent="0.2">
      <c r="A139" s="2"/>
      <c r="B139" s="2"/>
      <c r="C139" s="2"/>
      <c r="D139" s="2"/>
      <c r="E139" s="2"/>
      <c r="F139" s="2"/>
      <c r="G139" s="2"/>
      <c r="H139" s="2"/>
      <c r="I139" s="2"/>
      <c r="J139" s="2"/>
      <c r="K139" s="7"/>
      <c r="L139" s="7"/>
    </row>
    <row r="140" spans="1:12" ht="20.100000000000001" customHeight="1" x14ac:dyDescent="0.2">
      <c r="A140" s="2"/>
      <c r="B140" s="2"/>
      <c r="C140" s="2"/>
      <c r="D140" s="2"/>
      <c r="E140" s="2"/>
      <c r="F140" s="2"/>
      <c r="G140" s="2"/>
      <c r="H140" s="2"/>
      <c r="I140" s="2"/>
      <c r="J140" s="2"/>
      <c r="K140" s="7"/>
      <c r="L140" s="7"/>
    </row>
    <row r="141" spans="1:12" ht="20.100000000000001" customHeight="1" x14ac:dyDescent="0.2">
      <c r="A141" s="2"/>
      <c r="B141" s="2"/>
      <c r="C141" s="2"/>
      <c r="D141" s="2"/>
      <c r="E141" s="2"/>
      <c r="F141" s="2"/>
      <c r="G141" s="2"/>
      <c r="H141" s="2"/>
      <c r="I141" s="2"/>
      <c r="J141" s="2"/>
      <c r="K141" s="7"/>
      <c r="L141" s="7"/>
    </row>
    <row r="142" spans="1:12" ht="20.100000000000001" customHeight="1" x14ac:dyDescent="0.2">
      <c r="A142" s="2"/>
      <c r="B142" s="2"/>
      <c r="C142" s="2"/>
      <c r="D142" s="2"/>
      <c r="E142" s="2"/>
      <c r="F142" s="2"/>
      <c r="G142" s="2"/>
      <c r="H142" s="2"/>
      <c r="I142" s="2"/>
      <c r="J142" s="2"/>
      <c r="K142" s="7"/>
      <c r="L142" s="7"/>
    </row>
    <row r="143" spans="1:12" ht="20.100000000000001" customHeight="1" x14ac:dyDescent="0.2">
      <c r="A143" s="2"/>
      <c r="B143" s="2"/>
      <c r="C143" s="2"/>
      <c r="D143" s="2"/>
      <c r="E143" s="2"/>
      <c r="F143" s="2"/>
      <c r="G143" s="2"/>
      <c r="H143" s="2"/>
      <c r="I143" s="2"/>
      <c r="J143" s="2"/>
      <c r="K143" s="7"/>
      <c r="L143" s="7"/>
    </row>
    <row r="144" spans="1:12" ht="20.100000000000001" customHeight="1" x14ac:dyDescent="0.2">
      <c r="A144" s="2"/>
      <c r="B144" s="2"/>
      <c r="C144" s="2"/>
      <c r="D144" s="2"/>
      <c r="E144" s="2"/>
      <c r="F144" s="2"/>
      <c r="G144" s="2"/>
      <c r="H144" s="2"/>
      <c r="I144" s="2"/>
      <c r="J144" s="2"/>
      <c r="K144" s="7"/>
      <c r="L144" s="7"/>
    </row>
    <row r="145" spans="1:12" ht="20.100000000000001" customHeight="1" x14ac:dyDescent="0.2">
      <c r="A145" s="2"/>
      <c r="B145" s="2"/>
      <c r="C145" s="2"/>
      <c r="D145" s="2"/>
      <c r="E145" s="2"/>
      <c r="F145" s="2"/>
      <c r="G145" s="2"/>
      <c r="H145" s="2"/>
      <c r="I145" s="2"/>
      <c r="J145" s="2"/>
      <c r="K145" s="7"/>
      <c r="L145" s="7"/>
    </row>
    <row r="146" spans="1:12" ht="20.100000000000001" customHeight="1" x14ac:dyDescent="0.2">
      <c r="A146" s="2"/>
      <c r="B146" s="2"/>
      <c r="C146" s="2"/>
      <c r="D146" s="2"/>
      <c r="E146" s="2"/>
      <c r="F146" s="2"/>
      <c r="G146" s="2"/>
      <c r="H146" s="2"/>
      <c r="I146" s="2"/>
      <c r="J146" s="2"/>
      <c r="K146" s="7"/>
      <c r="L146" s="7"/>
    </row>
    <row r="147" spans="1:12" ht="20.100000000000001" customHeight="1" x14ac:dyDescent="0.2">
      <c r="A147" s="2"/>
      <c r="B147" s="2"/>
      <c r="C147" s="2"/>
      <c r="D147" s="2"/>
      <c r="E147" s="2"/>
      <c r="F147" s="2"/>
      <c r="G147" s="2"/>
      <c r="H147" s="2"/>
      <c r="I147" s="2"/>
      <c r="J147" s="2"/>
      <c r="K147" s="7"/>
      <c r="L147" s="7"/>
    </row>
    <row r="148" spans="1:12" ht="20.100000000000001" customHeight="1" x14ac:dyDescent="0.2">
      <c r="A148" s="2"/>
      <c r="B148" s="2"/>
      <c r="C148" s="2"/>
      <c r="D148" s="2"/>
      <c r="E148" s="2"/>
      <c r="F148" s="2"/>
      <c r="G148" s="2"/>
      <c r="H148" s="2"/>
      <c r="I148" s="2"/>
      <c r="J148" s="2"/>
      <c r="K148" s="7"/>
      <c r="L148" s="7"/>
    </row>
    <row r="149" spans="1:12" ht="20.100000000000001" customHeight="1" x14ac:dyDescent="0.2">
      <c r="A149" s="2"/>
      <c r="B149" s="2"/>
      <c r="C149" s="2"/>
      <c r="D149" s="2"/>
      <c r="E149" s="2"/>
      <c r="F149" s="2"/>
      <c r="G149" s="2"/>
      <c r="H149" s="2"/>
      <c r="I149" s="2"/>
      <c r="J149" s="2"/>
      <c r="K149" s="7"/>
      <c r="L149" s="7"/>
    </row>
    <row r="150" spans="1:12" ht="20.100000000000001" customHeight="1" x14ac:dyDescent="0.2">
      <c r="A150" s="2"/>
      <c r="B150" s="2"/>
      <c r="C150" s="2"/>
      <c r="D150" s="2"/>
      <c r="E150" s="2"/>
      <c r="F150" s="2"/>
      <c r="G150" s="2"/>
      <c r="H150" s="2"/>
      <c r="I150" s="2"/>
      <c r="J150" s="2"/>
      <c r="K150" s="7"/>
      <c r="L150" s="7"/>
    </row>
    <row r="151" spans="1:12" ht="20.100000000000001" customHeight="1" x14ac:dyDescent="0.2">
      <c r="A151" s="2"/>
      <c r="B151" s="2"/>
      <c r="C151" s="2"/>
      <c r="D151" s="2"/>
      <c r="E151" s="2"/>
      <c r="F151" s="2"/>
      <c r="G151" s="2"/>
      <c r="H151" s="2"/>
      <c r="I151" s="2"/>
      <c r="J151" s="2"/>
      <c r="K151" s="7"/>
      <c r="L151" s="7"/>
    </row>
    <row r="152" spans="1:12" ht="20.100000000000001" customHeight="1" x14ac:dyDescent="0.2">
      <c r="A152" s="2"/>
      <c r="B152" s="2"/>
      <c r="C152" s="2"/>
      <c r="D152" s="2"/>
      <c r="E152" s="2"/>
      <c r="F152" s="2"/>
      <c r="G152" s="2"/>
      <c r="H152" s="2"/>
      <c r="I152" s="2"/>
      <c r="J152" s="2"/>
      <c r="K152" s="7"/>
      <c r="L152" s="7"/>
    </row>
    <row r="153" spans="1:12" ht="20.100000000000001" customHeight="1" x14ac:dyDescent="0.2">
      <c r="A153" s="2"/>
      <c r="B153" s="2"/>
      <c r="C153" s="2"/>
      <c r="D153" s="2"/>
      <c r="E153" s="2"/>
      <c r="F153" s="2"/>
      <c r="G153" s="2"/>
      <c r="H153" s="2"/>
      <c r="I153" s="2"/>
      <c r="J153" s="2"/>
      <c r="K153" s="7"/>
      <c r="L153" s="7"/>
    </row>
    <row r="154" spans="1:12" ht="20.100000000000001" customHeight="1" x14ac:dyDescent="0.2">
      <c r="A154" s="2"/>
      <c r="B154" s="2"/>
      <c r="C154" s="2"/>
      <c r="D154" s="2"/>
      <c r="E154" s="2"/>
      <c r="F154" s="2"/>
      <c r="G154" s="2"/>
      <c r="H154" s="2"/>
      <c r="I154" s="2"/>
      <c r="J154" s="2"/>
      <c r="K154" s="7"/>
      <c r="L154" s="7"/>
    </row>
    <row r="155" spans="1:12" ht="20.100000000000001" customHeight="1" x14ac:dyDescent="0.2">
      <c r="A155" s="2"/>
      <c r="B155" s="2"/>
      <c r="C155" s="2"/>
      <c r="D155" s="2"/>
      <c r="E155" s="2"/>
      <c r="F155" s="2"/>
      <c r="G155" s="2"/>
      <c r="H155" s="2"/>
      <c r="I155" s="2"/>
      <c r="J155" s="2"/>
      <c r="K155" s="7"/>
      <c r="L155" s="7"/>
    </row>
    <row r="156" spans="1:12" ht="20.100000000000001" customHeight="1" x14ac:dyDescent="0.2">
      <c r="A156" s="2"/>
      <c r="B156" s="2"/>
      <c r="C156" s="2"/>
      <c r="D156" s="2"/>
      <c r="E156" s="2"/>
      <c r="F156" s="2"/>
      <c r="G156" s="2"/>
      <c r="H156" s="2"/>
      <c r="I156" s="2"/>
      <c r="J156" s="2"/>
      <c r="K156" s="7"/>
      <c r="L156" s="7"/>
    </row>
    <row r="157" spans="1:12" ht="20.100000000000001" customHeight="1" x14ac:dyDescent="0.2">
      <c r="A157" s="2"/>
      <c r="B157" s="2"/>
      <c r="C157" s="2"/>
      <c r="D157" s="2"/>
      <c r="E157" s="2"/>
      <c r="F157" s="2"/>
      <c r="G157" s="2"/>
      <c r="H157" s="2"/>
      <c r="I157" s="2"/>
      <c r="J157" s="2"/>
      <c r="K157" s="7"/>
      <c r="L157" s="7"/>
    </row>
    <row r="158" spans="1:12" ht="20.100000000000001" customHeight="1"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row r="242" spans="1:12" x14ac:dyDescent="0.2">
      <c r="A242" s="2"/>
      <c r="B242" s="2"/>
      <c r="C242" s="2"/>
      <c r="D242" s="2"/>
      <c r="E242" s="2"/>
      <c r="F242" s="2"/>
      <c r="G242" s="2"/>
      <c r="H242" s="2"/>
      <c r="I242" s="2"/>
      <c r="J242" s="2"/>
      <c r="K242" s="7"/>
      <c r="L242" s="7"/>
    </row>
    <row r="243" spans="1:12" x14ac:dyDescent="0.2">
      <c r="A243" s="2"/>
      <c r="B243" s="2"/>
      <c r="C243" s="2"/>
      <c r="D243" s="2"/>
      <c r="E243" s="2"/>
      <c r="F243" s="2"/>
      <c r="G243" s="2"/>
      <c r="H243" s="2"/>
      <c r="I243" s="2"/>
      <c r="J243" s="2"/>
      <c r="K243" s="7"/>
      <c r="L243" s="7"/>
    </row>
    <row r="244" spans="1:12" x14ac:dyDescent="0.2">
      <c r="A244" s="2"/>
      <c r="B244" s="2"/>
      <c r="C244" s="2"/>
      <c r="D244" s="2"/>
      <c r="E244" s="2"/>
      <c r="F244" s="2"/>
      <c r="G244" s="2"/>
      <c r="H244" s="2"/>
      <c r="I244" s="2"/>
      <c r="J244" s="2"/>
      <c r="K244" s="7"/>
      <c r="L244" s="7"/>
    </row>
    <row r="245" spans="1:12" x14ac:dyDescent="0.2">
      <c r="A245" s="2"/>
      <c r="B245" s="2"/>
      <c r="C245" s="2"/>
      <c r="D245" s="2"/>
      <c r="E245" s="2"/>
      <c r="F245" s="2"/>
      <c r="G245" s="2"/>
      <c r="H245" s="2"/>
      <c r="I245" s="2"/>
      <c r="J245" s="2"/>
      <c r="K245" s="7"/>
      <c r="L245" s="7"/>
    </row>
    <row r="246" spans="1:12" x14ac:dyDescent="0.2">
      <c r="A246" s="2"/>
      <c r="B246" s="2"/>
      <c r="C246" s="2"/>
      <c r="D246" s="2"/>
      <c r="E246" s="2"/>
      <c r="F246" s="2"/>
      <c r="G246" s="2"/>
      <c r="H246" s="2"/>
      <c r="I246" s="2"/>
      <c r="J246" s="2"/>
      <c r="K246" s="7"/>
      <c r="L246" s="7"/>
    </row>
    <row r="247" spans="1:12" x14ac:dyDescent="0.2">
      <c r="A247" s="2"/>
      <c r="B247" s="2"/>
      <c r="C247" s="2"/>
      <c r="D247" s="2"/>
      <c r="E247" s="2"/>
      <c r="F247" s="2"/>
      <c r="G247" s="2"/>
      <c r="H247" s="2"/>
      <c r="I247" s="2"/>
      <c r="J247" s="2"/>
      <c r="K247" s="7"/>
      <c r="L247" s="7"/>
    </row>
    <row r="248" spans="1:12" x14ac:dyDescent="0.2">
      <c r="A248" s="2"/>
      <c r="B248" s="2"/>
      <c r="C248" s="2"/>
      <c r="D248" s="2"/>
      <c r="E248" s="2"/>
      <c r="F248" s="2"/>
      <c r="G248" s="2"/>
      <c r="H248" s="2"/>
      <c r="I248" s="2"/>
      <c r="J248" s="2"/>
      <c r="K248" s="7"/>
      <c r="L248" s="7"/>
    </row>
    <row r="249" spans="1:12" x14ac:dyDescent="0.2">
      <c r="A249" s="2"/>
      <c r="B249" s="2"/>
      <c r="C249" s="2"/>
      <c r="D249" s="2"/>
      <c r="E249" s="2"/>
      <c r="F249" s="2"/>
      <c r="G249" s="2"/>
      <c r="H249" s="2"/>
      <c r="I249" s="2"/>
      <c r="J249" s="2"/>
      <c r="K249" s="7"/>
      <c r="L249" s="7"/>
    </row>
    <row r="250" spans="1:12" x14ac:dyDescent="0.2">
      <c r="A250" s="2"/>
      <c r="B250" s="2"/>
      <c r="C250" s="2"/>
      <c r="D250" s="2"/>
      <c r="E250" s="2"/>
      <c r="F250" s="2"/>
      <c r="G250" s="2"/>
      <c r="H250" s="2"/>
      <c r="I250" s="2"/>
      <c r="J250" s="2"/>
      <c r="K250" s="7"/>
      <c r="L250" s="7"/>
    </row>
    <row r="251" spans="1:12" x14ac:dyDescent="0.2">
      <c r="A251" s="2"/>
      <c r="B251" s="2"/>
      <c r="C251" s="2"/>
      <c r="D251" s="2"/>
      <c r="E251" s="2"/>
      <c r="F251" s="2"/>
      <c r="G251" s="2"/>
      <c r="H251" s="2"/>
      <c r="I251" s="2"/>
      <c r="J251" s="2"/>
      <c r="K251" s="7"/>
      <c r="L251" s="7"/>
    </row>
    <row r="252" spans="1:12" x14ac:dyDescent="0.2">
      <c r="A252" s="2"/>
      <c r="B252" s="2"/>
      <c r="C252" s="2"/>
      <c r="D252" s="2"/>
      <c r="E252" s="2"/>
      <c r="F252" s="2"/>
      <c r="G252" s="2"/>
      <c r="H252" s="2"/>
      <c r="I252" s="2"/>
      <c r="J252" s="2"/>
      <c r="K252" s="7"/>
      <c r="L252" s="7"/>
    </row>
    <row r="253" spans="1:12" x14ac:dyDescent="0.2">
      <c r="A253" s="2"/>
      <c r="B253" s="2"/>
      <c r="C253" s="2"/>
      <c r="D253" s="2"/>
      <c r="E253" s="2"/>
      <c r="F253" s="2"/>
      <c r="G253" s="2"/>
      <c r="H253" s="2"/>
      <c r="I253" s="2"/>
      <c r="J253" s="2"/>
      <c r="K253" s="7"/>
      <c r="L253" s="7"/>
    </row>
    <row r="254" spans="1:12" x14ac:dyDescent="0.2">
      <c r="A254" s="2"/>
      <c r="B254" s="2"/>
      <c r="C254" s="2"/>
      <c r="D254" s="2"/>
      <c r="E254" s="2"/>
      <c r="F254" s="2"/>
      <c r="G254" s="2"/>
      <c r="H254" s="2"/>
      <c r="I254" s="2"/>
      <c r="J254" s="2"/>
      <c r="K254" s="7"/>
      <c r="L254" s="7"/>
    </row>
    <row r="255" spans="1:12" x14ac:dyDescent="0.2">
      <c r="A255" s="2"/>
      <c r="B255" s="2"/>
      <c r="C255" s="2"/>
      <c r="D255" s="2"/>
      <c r="E255" s="2"/>
      <c r="F255" s="2"/>
      <c r="G255" s="2"/>
      <c r="H255" s="2"/>
      <c r="I255" s="2"/>
      <c r="J255" s="2"/>
      <c r="K255" s="7"/>
      <c r="L255" s="7"/>
    </row>
    <row r="256" spans="1:12" x14ac:dyDescent="0.2">
      <c r="A256" s="2"/>
      <c r="B256" s="2"/>
      <c r="C256" s="2"/>
      <c r="D256" s="2"/>
      <c r="E256" s="2"/>
      <c r="F256" s="2"/>
      <c r="G256" s="2"/>
      <c r="H256" s="2"/>
      <c r="I256" s="2"/>
      <c r="J256" s="2"/>
      <c r="K256" s="7"/>
      <c r="L256" s="7"/>
    </row>
    <row r="257" spans="1:12" x14ac:dyDescent="0.2">
      <c r="A257" s="2"/>
      <c r="B257" s="2"/>
      <c r="C257" s="2"/>
      <c r="D257" s="2"/>
      <c r="E257" s="2"/>
      <c r="F257" s="2"/>
      <c r="G257" s="2"/>
      <c r="H257" s="2"/>
      <c r="I257" s="2"/>
      <c r="J257" s="2"/>
      <c r="K257" s="7"/>
      <c r="L257" s="7"/>
    </row>
    <row r="258" spans="1:12" x14ac:dyDescent="0.2">
      <c r="A258" s="2"/>
      <c r="B258" s="2"/>
      <c r="C258" s="2"/>
      <c r="D258" s="2"/>
      <c r="E258" s="2"/>
      <c r="F258" s="2"/>
      <c r="G258" s="2"/>
      <c r="H258" s="2"/>
      <c r="I258" s="2"/>
      <c r="J258" s="2"/>
      <c r="K258" s="7"/>
      <c r="L258" s="7"/>
    </row>
    <row r="259" spans="1:12" x14ac:dyDescent="0.2">
      <c r="A259" s="2"/>
      <c r="B259" s="2"/>
      <c r="C259" s="2"/>
      <c r="D259" s="2"/>
      <c r="E259" s="2"/>
      <c r="F259" s="2"/>
      <c r="G259" s="2"/>
      <c r="H259" s="2"/>
      <c r="I259" s="2"/>
      <c r="J259" s="2"/>
      <c r="K259" s="7"/>
      <c r="L259" s="7"/>
    </row>
    <row r="260" spans="1:12" x14ac:dyDescent="0.2">
      <c r="A260" s="2"/>
      <c r="B260" s="2"/>
      <c r="C260" s="2"/>
      <c r="D260" s="2"/>
      <c r="E260" s="2"/>
      <c r="F260" s="2"/>
      <c r="G260" s="2"/>
      <c r="H260" s="2"/>
      <c r="I260" s="2"/>
      <c r="J260" s="2"/>
      <c r="K260" s="7"/>
      <c r="L260" s="7"/>
    </row>
    <row r="261" spans="1:12" x14ac:dyDescent="0.2">
      <c r="A261" s="2"/>
      <c r="B261" s="2"/>
      <c r="C261" s="2"/>
      <c r="D261" s="2"/>
      <c r="E261" s="2"/>
      <c r="F261" s="2"/>
      <c r="G261" s="2"/>
      <c r="H261" s="2"/>
      <c r="I261" s="2"/>
      <c r="J261" s="2"/>
      <c r="K261" s="7"/>
      <c r="L261" s="7"/>
    </row>
    <row r="262" spans="1:12" x14ac:dyDescent="0.2">
      <c r="A262" s="2"/>
      <c r="B262" s="2"/>
      <c r="C262" s="2"/>
      <c r="D262" s="2"/>
      <c r="E262" s="2"/>
      <c r="F262" s="2"/>
      <c r="G262" s="2"/>
      <c r="H262" s="2"/>
      <c r="I262" s="2"/>
      <c r="J262" s="2"/>
      <c r="K262" s="7"/>
      <c r="L262" s="7"/>
    </row>
    <row r="263" spans="1:12" x14ac:dyDescent="0.2">
      <c r="A263" s="2"/>
      <c r="B263" s="2"/>
      <c r="C263" s="2"/>
      <c r="D263" s="2"/>
      <c r="E263" s="2"/>
      <c r="F263" s="2"/>
      <c r="G263" s="2"/>
      <c r="H263" s="2"/>
      <c r="I263" s="2"/>
      <c r="J263" s="2"/>
      <c r="K263" s="7"/>
      <c r="L263" s="7"/>
    </row>
  </sheetData>
  <mergeCells count="20">
    <mergeCell ref="B1:E1"/>
    <mergeCell ref="A47:K52"/>
    <mergeCell ref="H11:I11"/>
    <mergeCell ref="H12:I12"/>
    <mergeCell ref="D14:E14"/>
    <mergeCell ref="B60:K61"/>
    <mergeCell ref="B69:K72"/>
    <mergeCell ref="A40:K40"/>
    <mergeCell ref="B35:E35"/>
    <mergeCell ref="H35:I35"/>
    <mergeCell ref="B37:E37"/>
    <mergeCell ref="H37:I37"/>
    <mergeCell ref="B36:E36"/>
    <mergeCell ref="H36:I36"/>
    <mergeCell ref="B38:E38"/>
    <mergeCell ref="H38:I38"/>
    <mergeCell ref="B39:E39"/>
    <mergeCell ref="H39:I39"/>
    <mergeCell ref="B56:K57"/>
    <mergeCell ref="B43:K45"/>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2" manualBreakCount="2">
    <brk id="45" max="10" man="1"/>
    <brk id="91"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4" t="s">
        <v>130</v>
      </c>
    </row>
    <row r="3" spans="1:5" ht="15.75" x14ac:dyDescent="0.25">
      <c r="C3" s="68" t="s">
        <v>131</v>
      </c>
      <c r="E3" s="75"/>
    </row>
    <row r="4" spans="1:5" x14ac:dyDescent="0.2">
      <c r="C4" s="64"/>
    </row>
    <row r="5" spans="1:5" x14ac:dyDescent="0.2">
      <c r="C5" s="64"/>
    </row>
    <row r="6" spans="1:5" x14ac:dyDescent="0.2">
      <c r="C6" s="64"/>
    </row>
    <row r="7" spans="1:5" x14ac:dyDescent="0.2">
      <c r="C7" s="64"/>
    </row>
    <row r="8" spans="1:5" ht="15.75" x14ac:dyDescent="0.25">
      <c r="C8" s="68" t="s">
        <v>132</v>
      </c>
    </row>
    <row r="9" spans="1:5" x14ac:dyDescent="0.2">
      <c r="C9" s="64"/>
    </row>
    <row r="10" spans="1:5" x14ac:dyDescent="0.2">
      <c r="C10" s="64"/>
    </row>
    <row r="11" spans="1:5" x14ac:dyDescent="0.2">
      <c r="C11" s="64"/>
    </row>
    <row r="12" spans="1:5" x14ac:dyDescent="0.2">
      <c r="C12" s="64"/>
    </row>
    <row r="13" spans="1:5" ht="15.75" x14ac:dyDescent="0.25">
      <c r="C13" s="68"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E6" zoomScaleNormal="100" workbookViewId="0">
      <selection activeCell="K8" sqref="K8"/>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48</v>
      </c>
      <c r="C1" s="49" t="s">
        <v>47</v>
      </c>
      <c r="E1" s="49" t="s">
        <v>77</v>
      </c>
      <c r="F1" s="49"/>
      <c r="H1" s="49" t="s">
        <v>37</v>
      </c>
      <c r="K1" s="49" t="s">
        <v>38</v>
      </c>
    </row>
    <row r="2" spans="1:11" ht="51" x14ac:dyDescent="0.2">
      <c r="A2" s="61" t="s">
        <v>49</v>
      </c>
      <c r="C2" s="62" t="s">
        <v>66</v>
      </c>
      <c r="E2" s="76" t="s">
        <v>134</v>
      </c>
      <c r="F2" s="50"/>
      <c r="H2" s="62" t="s">
        <v>92</v>
      </c>
      <c r="K2" s="62" t="s">
        <v>92</v>
      </c>
    </row>
    <row r="3" spans="1:11" ht="25.5" x14ac:dyDescent="0.2">
      <c r="A3" s="61" t="s">
        <v>50</v>
      </c>
      <c r="C3" s="65" t="s">
        <v>67</v>
      </c>
      <c r="E3" s="61" t="s">
        <v>78</v>
      </c>
      <c r="H3" s="7" t="s">
        <v>96</v>
      </c>
      <c r="K3" s="7" t="s">
        <v>109</v>
      </c>
    </row>
    <row r="4" spans="1:11" ht="38.25" x14ac:dyDescent="0.2">
      <c r="A4" s="61" t="s">
        <v>57</v>
      </c>
      <c r="C4" s="61" t="s">
        <v>68</v>
      </c>
      <c r="E4" s="76" t="s">
        <v>136</v>
      </c>
      <c r="H4" s="61" t="s">
        <v>107</v>
      </c>
      <c r="K4" s="61" t="s">
        <v>110</v>
      </c>
    </row>
    <row r="5" spans="1:11" ht="38.25" x14ac:dyDescent="0.2">
      <c r="A5" s="61" t="s">
        <v>51</v>
      </c>
      <c r="C5" s="50"/>
      <c r="E5" s="65" t="s">
        <v>79</v>
      </c>
      <c r="H5" s="61" t="s">
        <v>94</v>
      </c>
      <c r="K5" s="61" t="s">
        <v>94</v>
      </c>
    </row>
    <row r="6" spans="1:11" ht="38.25" x14ac:dyDescent="0.2">
      <c r="A6" s="61" t="s">
        <v>52</v>
      </c>
      <c r="C6" s="61" t="s">
        <v>69</v>
      </c>
      <c r="E6" s="50" t="s">
        <v>135</v>
      </c>
      <c r="F6" s="50"/>
      <c r="H6" s="61" t="s">
        <v>95</v>
      </c>
      <c r="K6" s="65" t="s">
        <v>111</v>
      </c>
    </row>
    <row r="7" spans="1:11" ht="38.25" x14ac:dyDescent="0.2">
      <c r="A7" s="61" t="s">
        <v>55</v>
      </c>
      <c r="C7" s="61" t="s">
        <v>70</v>
      </c>
      <c r="E7" s="50"/>
      <c r="F7" s="50"/>
      <c r="H7" s="64" t="s">
        <v>67</v>
      </c>
      <c r="J7" s="64"/>
      <c r="K7" s="64" t="s">
        <v>67</v>
      </c>
    </row>
    <row r="8" spans="1:11" ht="26.25" x14ac:dyDescent="0.25">
      <c r="A8" s="62" t="s">
        <v>56</v>
      </c>
      <c r="C8" s="50"/>
      <c r="E8" s="49" t="s">
        <v>39</v>
      </c>
      <c r="F8" s="50"/>
      <c r="H8" s="61" t="s">
        <v>93</v>
      </c>
      <c r="K8" s="50" t="s">
        <v>41</v>
      </c>
    </row>
    <row r="9" spans="1:11" ht="26.25" x14ac:dyDescent="0.25">
      <c r="A9" s="62" t="s">
        <v>58</v>
      </c>
      <c r="C9" s="49" t="s">
        <v>80</v>
      </c>
      <c r="E9" s="50" t="s">
        <v>40</v>
      </c>
      <c r="H9" s="61" t="s">
        <v>103</v>
      </c>
      <c r="K9" s="61" t="s">
        <v>113</v>
      </c>
    </row>
    <row r="10" spans="1:11" ht="25.5" x14ac:dyDescent="0.2">
      <c r="A10" s="62" t="s">
        <v>59</v>
      </c>
      <c r="C10" s="50"/>
      <c r="E10" s="50"/>
      <c r="H10" s="61" t="s">
        <v>104</v>
      </c>
    </row>
    <row r="11" spans="1:11" ht="39" x14ac:dyDescent="0.25">
      <c r="A11" s="50"/>
      <c r="C11" s="7" t="s">
        <v>72</v>
      </c>
      <c r="E11" s="49" t="s">
        <v>83</v>
      </c>
      <c r="H11" s="61" t="s">
        <v>102</v>
      </c>
      <c r="K11" s="61" t="s">
        <v>112</v>
      </c>
    </row>
    <row r="12" spans="1:11" ht="38.25" x14ac:dyDescent="0.2">
      <c r="A12" s="61" t="s">
        <v>65</v>
      </c>
      <c r="C12" s="61" t="s">
        <v>71</v>
      </c>
      <c r="E12" s="7" t="s">
        <v>98</v>
      </c>
      <c r="F12" s="50"/>
      <c r="H12" s="61" t="s">
        <v>105</v>
      </c>
      <c r="K12" s="50"/>
    </row>
    <row r="13" spans="1:11" ht="25.5" x14ac:dyDescent="0.2">
      <c r="A13" s="61"/>
      <c r="C13" s="65" t="s">
        <v>82</v>
      </c>
      <c r="E13" s="7" t="s">
        <v>84</v>
      </c>
      <c r="F13" s="50"/>
      <c r="H13" s="61" t="s">
        <v>106</v>
      </c>
    </row>
    <row r="14" spans="1:11" ht="38.25" x14ac:dyDescent="0.2">
      <c r="A14" s="62" t="s">
        <v>64</v>
      </c>
      <c r="C14" s="61" t="s">
        <v>81</v>
      </c>
      <c r="E14" s="61" t="s">
        <v>97</v>
      </c>
      <c r="H14" s="50"/>
    </row>
    <row r="15" spans="1:11" x14ac:dyDescent="0.2">
      <c r="A15" s="62"/>
      <c r="C15" s="61"/>
      <c r="E15" s="61" t="s">
        <v>85</v>
      </c>
      <c r="H15" s="50"/>
    </row>
    <row r="16" spans="1:11" ht="38.25" x14ac:dyDescent="0.2">
      <c r="C16" s="61" t="s">
        <v>100</v>
      </c>
      <c r="E16" s="61" t="s">
        <v>86</v>
      </c>
      <c r="H16" s="65" t="s">
        <v>108</v>
      </c>
    </row>
    <row r="17" spans="1:11" ht="25.5" x14ac:dyDescent="0.2">
      <c r="A17" s="61" t="s">
        <v>53</v>
      </c>
      <c r="C17" s="61" t="s">
        <v>73</v>
      </c>
      <c r="E17" s="50"/>
      <c r="K17" s="50"/>
    </row>
    <row r="18" spans="1:11" ht="26.25" x14ac:dyDescent="0.25">
      <c r="A18" s="61" t="s">
        <v>62</v>
      </c>
      <c r="C18" s="50"/>
      <c r="E18" s="49" t="s">
        <v>87</v>
      </c>
      <c r="H18" s="50"/>
    </row>
    <row r="19" spans="1:11" ht="25.5" x14ac:dyDescent="0.2">
      <c r="A19" s="62" t="s">
        <v>61</v>
      </c>
      <c r="C19" s="61" t="s">
        <v>101</v>
      </c>
      <c r="E19" s="61" t="s">
        <v>99</v>
      </c>
    </row>
    <row r="20" spans="1:11" ht="38.25" x14ac:dyDescent="0.2">
      <c r="A20" s="61" t="s">
        <v>63</v>
      </c>
      <c r="C20" s="61" t="s">
        <v>74</v>
      </c>
      <c r="E20" s="61" t="s">
        <v>88</v>
      </c>
      <c r="F20" s="50"/>
      <c r="K20" s="51"/>
    </row>
    <row r="21" spans="1:11" ht="25.5" x14ac:dyDescent="0.2">
      <c r="A21" s="61" t="s">
        <v>54</v>
      </c>
      <c r="C21" s="50"/>
      <c r="E21" s="65" t="s">
        <v>67</v>
      </c>
    </row>
    <row r="22" spans="1:11" ht="51" x14ac:dyDescent="0.2">
      <c r="A22" s="50"/>
      <c r="C22" s="66" t="s">
        <v>75</v>
      </c>
      <c r="E22" s="61" t="s">
        <v>89</v>
      </c>
      <c r="K22" s="52"/>
    </row>
    <row r="23" spans="1:11" ht="51" x14ac:dyDescent="0.2">
      <c r="A23" s="63" t="s">
        <v>60</v>
      </c>
      <c r="C23" s="65" t="s">
        <v>76</v>
      </c>
      <c r="E23" s="61" t="s">
        <v>90</v>
      </c>
    </row>
    <row r="24" spans="1:11" x14ac:dyDescent="0.2">
      <c r="A24" s="61"/>
      <c r="C24" s="50"/>
      <c r="E24" s="61" t="s">
        <v>91</v>
      </c>
    </row>
    <row r="25" spans="1:11" x14ac:dyDescent="0.2">
      <c r="A25" s="50"/>
      <c r="C25" s="50"/>
      <c r="E25" s="50"/>
      <c r="H25" s="50"/>
    </row>
    <row r="26" spans="1:11" x14ac:dyDescent="0.2">
      <c r="A26" s="61"/>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Props1.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2.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Cathy Walter</cp:lastModifiedBy>
  <cp:lastPrinted>2025-05-06T20:49:12Z</cp:lastPrinted>
  <dcterms:created xsi:type="dcterms:W3CDTF">2002-04-08T18:22:24Z</dcterms:created>
  <dcterms:modified xsi:type="dcterms:W3CDTF">2025-06-04T12:44:54Z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