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328 The Hotel Monroe Public Space/01. Quotes/Proposals/"/>
    </mc:Choice>
  </mc:AlternateContent>
  <xr:revisionPtr revIDLastSave="38" documentId="8_{4B786E13-9ABF-4F43-8922-0351A4FBB874}" xr6:coauthVersionLast="47" xr6:coauthVersionMax="47" xr10:uidLastSave="{4A1460E2-7379-42A5-AC9D-D42F07FF07C5}"/>
  <bookViews>
    <workbookView xWindow="2868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Quote!$A$1:$K$84</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2" l="1"/>
  <c r="J29" i="2"/>
  <c r="K29" i="2" s="1"/>
  <c r="N32" i="2"/>
  <c r="O32" i="2" s="1"/>
  <c r="K32" i="2"/>
  <c r="N31" i="2"/>
  <c r="O31" i="2" s="1"/>
  <c r="K31" i="2"/>
  <c r="N30" i="2"/>
  <c r="O30" i="2" s="1"/>
  <c r="K30" i="2"/>
  <c r="N29" i="2"/>
  <c r="O29" i="2" s="1"/>
  <c r="N28" i="2"/>
  <c r="O28" i="2" s="1"/>
  <c r="K28" i="2"/>
  <c r="K26" i="2"/>
  <c r="N26" i="2"/>
  <c r="O26" i="2" s="1"/>
  <c r="O35" i="2"/>
  <c r="O36" i="2"/>
  <c r="J27" i="2" l="1"/>
  <c r="J25" i="2"/>
  <c r="J24" i="2"/>
  <c r="J23" i="2"/>
  <c r="J22" i="2"/>
  <c r="J21" i="2"/>
  <c r="J17" i="2"/>
  <c r="N17" i="2"/>
  <c r="O17" i="2" s="1"/>
  <c r="N18" i="2"/>
  <c r="O18" i="2" s="1"/>
  <c r="N19" i="2"/>
  <c r="O19" i="2" s="1"/>
  <c r="N20" i="2"/>
  <c r="O20" i="2" s="1"/>
  <c r="N21" i="2"/>
  <c r="O21" i="2" s="1"/>
  <c r="N22" i="2"/>
  <c r="O22" i="2" s="1"/>
  <c r="N23" i="2"/>
  <c r="O23" i="2" s="1"/>
  <c r="N24" i="2"/>
  <c r="O24" i="2" s="1"/>
  <c r="N25" i="2"/>
  <c r="O25" i="2" s="1"/>
  <c r="N27" i="2"/>
  <c r="O27" i="2" s="1"/>
  <c r="N16" i="2"/>
  <c r="O16" i="2" s="1"/>
  <c r="N36" i="2"/>
  <c r="M36" i="2"/>
  <c r="N35" i="2"/>
  <c r="M35" i="2"/>
  <c r="P34" i="2" l="1"/>
  <c r="K34" i="2"/>
  <c r="K27" i="2"/>
  <c r="K25" i="2"/>
  <c r="K24" i="2"/>
  <c r="K23" i="2"/>
  <c r="K22" i="2"/>
  <c r="K20" i="2"/>
  <c r="K19" i="2"/>
  <c r="K18" i="2"/>
  <c r="K17" i="2"/>
  <c r="K36" i="2"/>
  <c r="K35" i="2"/>
  <c r="K33" i="2"/>
  <c r="K21" i="2"/>
  <c r="K16" i="2"/>
  <c r="K38" i="2" l="1"/>
</calcChain>
</file>

<file path=xl/sharedStrings.xml><?xml version="1.0" encoding="utf-8"?>
<sst xmlns="http://schemas.openxmlformats.org/spreadsheetml/2006/main" count="243" uniqueCount="184">
  <si>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</si>
  <si>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</si>
  <si>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</si>
  <si>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</si>
  <si>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</si>
  <si>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</si>
  <si>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</si>
  <si>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</si>
  <si>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</si>
  <si>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</si>
  <si>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</si>
  <si>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</si>
  <si>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</si>
  <si>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</si>
  <si>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</si>
  <si>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</si>
  <si>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</si>
  <si>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</si>
  <si>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</si>
  <si>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</si>
  <si>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</si>
  <si>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</si>
  <si>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</si>
  <si>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</si>
  <si>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</si>
  <si>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</si>
  <si>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</si>
  <si>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</si>
  <si>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</si>
  <si>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</si>
  <si>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</si>
  <si>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</si>
  <si>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</si>
  <si>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</si>
  <si>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</si>
  <si>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</si>
  <si>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</si>
  <si>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</si>
  <si>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</si>
  <si>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</si>
  <si>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</si>
  <si>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</si>
  <si>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</si>
  <si>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</si>
  <si>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</si>
  <si>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</si>
  <si>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</si>
  <si>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</si>
  <si>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</si>
  <si>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</si>
  <si>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</si>
  <si>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</si>
  <si>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</si>
  <si>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</si>
  <si>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</si>
  <si>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</si>
  <si>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</si>
  <si>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</si>
  <si>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</si>
  <si>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</si>
  <si>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</si>
  <si>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</si>
  <si>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</si>
  <si>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</si>
  <si>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</si>
  <si>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</si>
  <si>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</si>
  <si>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</si>
  <si>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</si>
  <si>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</si>
  <si>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</si>
  <si>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</si>
  <si>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</si>
  <si>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</si>
  <si>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</si>
  <si>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</si>
  <si>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</si>
  <si>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</si>
  <si>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</si>
  <si>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</si>
  <si>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</si>
  <si>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</si>
  <si>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</si>
  <si>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</si>
  <si>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</si>
  <si>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</si>
  <si>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</si>
  <si>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</si>
  <si>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</si>
  <si>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</si>
  <si>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</si>
  <si>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</si>
  <si>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</si>
  <si>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</si>
  <si>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</si>
  <si>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</si>
  <si>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</si>
  <si>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</si>
  <si>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</si>
  <si>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</si>
  <si>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</si>
  <si>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</si>
  <si>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</si>
  <si>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</si>
  <si>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</si>
  <si>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</si>
  <si>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</si>
  <si>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</si>
  <si>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</si>
  <si>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</si>
  <si>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</si>
  <si>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</si>
  <si>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</si>
  <si>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</si>
  <si>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</si>
  <si>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</si>
  <si>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</si>
  <si>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</si>
  <si>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</si>
  <si>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</si>
  <si>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</si>
  <si>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</si>
  <si>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</si>
  <si>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</si>
  <si>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</si>
  <si>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</si>
  <si>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</si>
  <si>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</si>
  <si>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</si>
  <si>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</si>
  <si>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</si>
  <si>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</si>
  <si>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</si>
  <si>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</si>
  <si>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</si>
  <si>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</si>
  <si>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</si>
  <si>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</si>
  <si>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</si>
  <si>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</si>
  <si>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</si>
  <si>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</si>
  <si>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</si>
  <si>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25-328</t>
  </si>
  <si>
    <t>The Hotel Monroe PS</t>
  </si>
  <si>
    <t xml:space="preserve">Monroe, LA </t>
  </si>
  <si>
    <t>Katie Jo Chane</t>
  </si>
  <si>
    <t>kchane@cdfl.com</t>
  </si>
  <si>
    <t>CDFL ARCHITECTS + ENGINEERS PA</t>
  </si>
  <si>
    <t>Lobby A</t>
  </si>
  <si>
    <t>Fabric: Sanctuary LF Plaster                                                                Hardware: Black</t>
  </si>
  <si>
    <t>Lobby B</t>
  </si>
  <si>
    <t>Lobby C</t>
  </si>
  <si>
    <t>Lobby D</t>
  </si>
  <si>
    <t>Lobby E</t>
  </si>
  <si>
    <t>Guest Bath 106A</t>
  </si>
  <si>
    <t>Guest Bath 206A</t>
  </si>
  <si>
    <t>Guest Bath 220A</t>
  </si>
  <si>
    <t>Guest Bath 306A</t>
  </si>
  <si>
    <t>Guest Bath 406A</t>
  </si>
  <si>
    <t>Star Bar A</t>
  </si>
  <si>
    <t>Fabric: Sanctuary LF Lava                                                                Hardware: Black</t>
  </si>
  <si>
    <t>**One Shade at 127" Split into 2 at 63 1/2</t>
  </si>
  <si>
    <t>**One Shade at 127.2" Split into 2 at 63 3/4</t>
  </si>
  <si>
    <t>Installation Fee</t>
  </si>
  <si>
    <t>Mileage</t>
  </si>
  <si>
    <t>Time</t>
  </si>
  <si>
    <t>PD</t>
  </si>
  <si>
    <t xml:space="preserve">Budgeting Chalmation Installation </t>
  </si>
  <si>
    <t>Install</t>
  </si>
  <si>
    <t>**One Shade at 128" Split into 2 at 64</t>
  </si>
  <si>
    <t>**One Shade at 128.25" Split into 2 at 64 1/8</t>
  </si>
  <si>
    <t>**One Shade at 140" Split into 2 at 70</t>
  </si>
  <si>
    <t>Drapery</t>
  </si>
  <si>
    <t>Shades</t>
  </si>
  <si>
    <t>Single Shade</t>
  </si>
  <si>
    <t>Dual Shade</t>
  </si>
  <si>
    <t>*** Roller shades highlighted red: specified shade widths exceed our max shade size. These openings have been split into two shades per opening.</t>
  </si>
  <si>
    <t>*** Dual roller shade fabrics colors have been assumed and will need to be confirmed prior to purchase.</t>
  </si>
  <si>
    <t>Meeting @ Mezzanine</t>
  </si>
  <si>
    <t>Front Fabric: Sanctuary LF Slate                                                            Back Fabric: Sanctuary BO Slate                                                                Hardware: Black</t>
  </si>
  <si>
    <t>***REV2: restaurant drapery removed</t>
  </si>
  <si>
    <t>Front Fabric: Spectrum LF Alloy                                                            Back Fabric: Spectrum BO Alloy                                                                Hardware: Black</t>
  </si>
  <si>
    <t>Front Fabric: Spectrum LF Pure White                                                            Back Fabric: Spectrum BO Barley                                                                 Hardware: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</si>
</sst>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2"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sz val="9"/>
      <color rgb="FFFF0000"/>
      <name val="Arial"/>
      <family val="2"/>
    </font>
    <font>
      <b/>
      <sz val="9"/>
      <color indexed="10"/>
      <name val="Arial"/>
      <family val="2"/>
    </font>
    <font>
      <b/>
      <sz val="11"/>
      <color indexed="8"/>
      <name val="Arial"/>
      <family val="2"/>
    </font>
    <font>
      <sz val="10"/>
      <color theme="1"/>
      <name val="Arial"/>
      <family val="2"/>
    </font>
    <font>
      <b/>
      <sz val="10"/>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51">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0" fontId="20" fillId="0" borderId="5"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8"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44" fontId="1" fillId="0" borderId="0" xfId="1" applyFont="1" applyFill="1" applyBorder="1"/>
    <xf numFmtId="0" fontId="1" fillId="0" borderId="0" xfId="0" applyFont="1" applyAlignment="1">
      <alignment horizontal="center"/>
    </xf>
    <xf numFmtId="0" fontId="37" fillId="0" borderId="0" xfId="0" applyFont="1"/>
    <xf numFmtId="44" fontId="5" fillId="0" borderId="0" xfId="0" applyNumberFormat="1" applyFont="1"/>
    <xf numFmtId="44" fontId="38" fillId="0" borderId="0" xfId="0" applyNumberFormat="1" applyFont="1"/>
    <xf numFmtId="44" fontId="31" fillId="0" borderId="0" xfId="1" applyFont="1" applyFill="1" applyBorder="1" applyAlignment="1">
      <alignment horizontal="center"/>
    </xf>
    <xf numFmtId="44" fontId="31" fillId="0" borderId="0" xfId="1" applyFont="1" applyFill="1" applyBorder="1"/>
    <xf numFmtId="44" fontId="1" fillId="0" borderId="0" xfId="1" applyFont="1" applyFill="1" applyBorder="1" applyAlignment="1">
      <alignment horizontal="center"/>
    </xf>
    <xf numFmtId="0" fontId="1" fillId="0" borderId="18" xfId="0" applyFont="1" applyBorder="1" applyAlignment="1">
      <alignment horizontal="center"/>
    </xf>
    <xf numFmtId="0" fontId="1" fillId="0" borderId="18" xfId="0" applyFont="1" applyBorder="1" applyAlignment="1">
      <alignment horizontal="center" wrapText="1"/>
    </xf>
    <xf numFmtId="164" fontId="1" fillId="0" borderId="18" xfId="1"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0" fontId="1" fillId="0" borderId="19" xfId="0" applyFont="1" applyBorder="1" applyAlignment="1">
      <alignment horizontal="center"/>
    </xf>
    <xf numFmtId="0" fontId="1" fillId="0" borderId="19" xfId="0" applyFont="1" applyBorder="1" applyAlignment="1">
      <alignment horizontal="center" wrapText="1"/>
    </xf>
    <xf numFmtId="0" fontId="31" fillId="0" borderId="19" xfId="0" applyFont="1" applyBorder="1" applyAlignment="1">
      <alignment horizontal="center" wrapText="1"/>
    </xf>
    <xf numFmtId="164" fontId="1" fillId="0" borderId="19" xfId="1" applyNumberFormat="1" applyFont="1" applyFill="1" applyBorder="1" applyAlignment="1">
      <alignment horizontal="center"/>
    </xf>
    <xf numFmtId="0" fontId="31" fillId="0" borderId="1" xfId="0" applyFont="1" applyBorder="1" applyAlignment="1">
      <alignment horizontal="center" wrapText="1"/>
    </xf>
    <xf numFmtId="44" fontId="4" fillId="0" borderId="0" xfId="1" applyFont="1"/>
    <xf numFmtId="0" fontId="14" fillId="0" borderId="0" xfId="0" applyFont="1" applyAlignment="1">
      <alignment horizontal="left" indent="1"/>
    </xf>
    <xf numFmtId="0" fontId="31" fillId="0" borderId="1" xfId="0" applyFont="1" applyBorder="1" applyAlignment="1">
      <alignment horizontal="center"/>
    </xf>
    <xf numFmtId="0" fontId="31" fillId="0" borderId="25" xfId="0" applyFont="1" applyBorder="1" applyAlignment="1">
      <alignment horizontal="center"/>
    </xf>
    <xf numFmtId="0" fontId="31" fillId="0" borderId="25" xfId="0" applyFont="1" applyBorder="1" applyAlignment="1">
      <alignment horizontal="center" wrapText="1"/>
    </xf>
    <xf numFmtId="0" fontId="1" fillId="0" borderId="25" xfId="0" applyFont="1" applyBorder="1" applyAlignment="1">
      <alignment horizontal="center" wrapText="1"/>
    </xf>
    <xf numFmtId="0" fontId="1" fillId="0" borderId="25" xfId="0" applyFont="1" applyBorder="1" applyAlignment="1">
      <alignment horizontal="center"/>
    </xf>
    <xf numFmtId="164" fontId="1" fillId="0" borderId="25" xfId="1" applyNumberFormat="1" applyFont="1" applyFill="1" applyBorder="1" applyAlignment="1">
      <alignment horizontal="center"/>
    </xf>
    <xf numFmtId="164" fontId="31" fillId="0" borderId="1" xfId="1" applyNumberFormat="1" applyFont="1" applyFill="1" applyBorder="1" applyAlignment="1">
      <alignment horizontal="center"/>
    </xf>
    <xf numFmtId="0" fontId="40" fillId="0" borderId="1" xfId="0" applyFont="1" applyBorder="1" applyAlignment="1">
      <alignment horizontal="center"/>
    </xf>
    <xf numFmtId="0" fontId="40" fillId="0" borderId="1" xfId="0" applyFont="1" applyBorder="1" applyAlignment="1">
      <alignment horizontal="center" wrapText="1"/>
    </xf>
    <xf numFmtId="164" fontId="40" fillId="0" borderId="1" xfId="1" applyNumberFormat="1" applyFont="1" applyFill="1" applyBorder="1" applyAlignment="1">
      <alignment horizontal="center"/>
    </xf>
    <xf numFmtId="164" fontId="1" fillId="3" borderId="18" xfId="1" applyNumberFormat="1" applyFont="1" applyFill="1" applyBorder="1"/>
    <xf numFmtId="164" fontId="1" fillId="3" borderId="1" xfId="1" applyNumberFormat="1" applyFont="1" applyFill="1" applyBorder="1"/>
    <xf numFmtId="164" fontId="1" fillId="3" borderId="25" xfId="1" applyNumberFormat="1" applyFont="1" applyFill="1" applyBorder="1"/>
    <xf numFmtId="164" fontId="40" fillId="3" borderId="1" xfId="1" applyNumberFormat="1" applyFont="1" applyFill="1" applyBorder="1"/>
    <xf numFmtId="164" fontId="1" fillId="3" borderId="19" xfId="1" applyNumberFormat="1" applyFont="1" applyFill="1" applyBorder="1"/>
    <xf numFmtId="164" fontId="31" fillId="3" borderId="1" xfId="1" applyNumberFormat="1" applyFont="1" applyFill="1" applyBorder="1"/>
    <xf numFmtId="164" fontId="8" fillId="3" borderId="4" xfId="1" applyNumberFormat="1" applyFont="1" applyFill="1" applyBorder="1"/>
    <xf numFmtId="44" fontId="5" fillId="0" borderId="0" xfId="1" applyFont="1"/>
    <xf numFmtId="44" fontId="5" fillId="0" borderId="0" xfId="1" applyFont="1" applyAlignment="1">
      <alignment horizontal="left"/>
    </xf>
    <xf numFmtId="0" fontId="41" fillId="0" borderId="1" xfId="0" applyFont="1" applyBorder="1" applyAlignment="1">
      <alignment horizontal="center"/>
    </xf>
    <xf numFmtId="0" fontId="32" fillId="0" borderId="1" xfId="0" applyFont="1" applyBorder="1" applyAlignment="1">
      <alignment horizontal="center"/>
    </xf>
    <xf numFmtId="0" fontId="8" fillId="0" borderId="18" xfId="0" applyFont="1" applyBorder="1" applyAlignment="1">
      <alignment horizontal="center"/>
    </xf>
    <xf numFmtId="0" fontId="8" fillId="0" borderId="1" xfId="0" applyFont="1" applyBorder="1" applyAlignment="1">
      <alignment horizontal="center"/>
    </xf>
    <xf numFmtId="0" fontId="32" fillId="0" borderId="25" xfId="0" applyFont="1" applyBorder="1" applyAlignment="1">
      <alignment horizontal="center"/>
    </xf>
    <xf numFmtId="44" fontId="5" fillId="3" borderId="0" xfId="1" applyFont="1" applyFill="1"/>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20" xfId="0" applyFont="1" applyBorder="1" applyAlignment="1">
      <alignment horizontal="center"/>
    </xf>
    <xf numFmtId="0" fontId="0" fillId="0" borderId="21" xfId="0" applyBorder="1"/>
    <xf numFmtId="0" fontId="0" fillId="0" borderId="22" xfId="0" applyBorder="1"/>
    <xf numFmtId="0" fontId="1" fillId="0" borderId="23" xfId="0" applyFont="1" applyBorder="1" applyAlignment="1">
      <alignment horizontal="center"/>
    </xf>
    <xf numFmtId="0" fontId="0" fillId="0" borderId="0" xfId="0" applyAlignment="1">
      <alignment horizontal="center"/>
    </xf>
    <xf numFmtId="0" fontId="0" fillId="0" borderId="24"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165" fontId="2" fillId="0" borderId="9" xfId="0" applyNumberFormat="1" applyFont="1" applyBorder="1" applyAlignment="1">
      <alignment horizontal="left" wrapText="1"/>
    </xf>
    <xf numFmtId="0" fontId="0" fillId="0" borderId="9" xfId="0" applyBorder="1" applyAlignment="1">
      <alignment wrapText="1"/>
    </xf>
    <xf numFmtId="0" fontId="39" fillId="0" borderId="10" xfId="0" applyFont="1" applyBorder="1" applyAlignment="1">
      <alignment horizontal="center"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6" xfId="0" applyFont="1" applyFill="1" applyBorder="1" applyAlignment="1">
      <alignment horizontal="center" wrapText="1"/>
    </xf>
    <xf numFmtId="0" fontId="0" fillId="0" borderId="7" xfId="0" applyBorder="1" applyAlignment="1">
      <alignment horizontal="center" wrapText="1"/>
    </xf>
    <xf numFmtId="44" fontId="1" fillId="4" borderId="0" xfId="1" applyFont="1" applyFill="1" applyBorder="1"/>
    <xf numFmtId="164" fontId="8" fillId="0" borderId="0" xfId="0" applyNumberFormat="1" applyFont="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60654</xdr:colOff>
      <xdr:row>3</xdr:row>
      <xdr:rowOff>0</xdr:rowOff>
    </xdr:from>
    <xdr:to>
      <xdr:col>7</xdr:col>
      <xdr:colOff>768548</xdr:colOff>
      <xdr:row>6</xdr:row>
      <xdr:rowOff>108856</xdr:rowOff>
    </xdr:to>
    <xdr:pic>
      <xdr:nvPicPr>
        <xdr:cNvPr id="2" name="Picture 1">
          <a:extLst>
            <a:ext uri="{FF2B5EF4-FFF2-40B4-BE49-F238E27FC236}">
              <a16:creationId xmlns:a16="http://schemas.microsoft.com/office/drawing/2014/main" id="{DFAEF957-6E85-4221-BF72-6E6EB4C6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234825</xdr:colOff>
      <xdr:row>3</xdr:row>
      <xdr:rowOff>190500</xdr:rowOff>
    </xdr:from>
    <xdr:to>
      <xdr:col>9</xdr:col>
      <xdr:colOff>595868</xdr:colOff>
      <xdr:row>6</xdr:row>
      <xdr:rowOff>42635</xdr:rowOff>
    </xdr:to>
    <xdr:pic>
      <xdr:nvPicPr>
        <xdr:cNvPr id="3" name="Picture 1">
          <a:extLst>
            <a:ext uri="{FF2B5EF4-FFF2-40B4-BE49-F238E27FC236}">
              <a16:creationId xmlns:a16="http://schemas.microsoft.com/office/drawing/2014/main" id="{F37C3991-E7A4-4282-962D-9B9BB46B84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6625"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174954</xdr:colOff>
      <xdr:row>3</xdr:row>
      <xdr:rowOff>27214</xdr:rowOff>
    </xdr:from>
    <xdr:to>
      <xdr:col>10</xdr:col>
      <xdr:colOff>983845</xdr:colOff>
      <xdr:row>6</xdr:row>
      <xdr:rowOff>163285</xdr:rowOff>
    </xdr:to>
    <xdr:pic>
      <xdr:nvPicPr>
        <xdr:cNvPr id="5" name="Picture 2">
          <a:extLst>
            <a:ext uri="{FF2B5EF4-FFF2-40B4-BE49-F238E27FC236}">
              <a16:creationId xmlns:a16="http://schemas.microsoft.com/office/drawing/2014/main" id="{1F2B795A-6D62-41BF-ADB5-FE6660547B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3154"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56"/>
  <sheetViews>
    <sheetView tabSelected="1" topLeftCell="A25" zoomScale="85" zoomScaleNormal="85" zoomScaleSheetLayoutView="100" workbookViewId="0">
      <selection activeCell="L39" sqref="L39"/>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1.7109375" customWidth="1"/>
    <col min="14" max="14" width="12.140625" bestFit="1" customWidth="1"/>
    <col min="15" max="15" width="10.7109375" customWidth="1"/>
    <col min="16" max="16" width="40.140625" bestFit="1" customWidth="1"/>
    <col min="19" max="20" width="12.7109375" customWidth="1"/>
  </cols>
  <sheetData>
    <row r="1" spans="1:15" ht="20.100000000000001" customHeight="1" x14ac:dyDescent="0.3">
      <c r="A1" s="12" t="s">
        <v>137</v>
      </c>
      <c r="B1" s="134">
        <v>45764</v>
      </c>
      <c r="C1" s="135"/>
      <c r="D1" s="135"/>
      <c r="E1" s="135"/>
      <c r="F1" s="52" t="s">
        <v>43</v>
      </c>
      <c r="G1" s="68" t="s">
        <v>143</v>
      </c>
      <c r="H1"/>
    </row>
    <row r="2" spans="1:15" ht="20.100000000000001" customHeight="1" x14ac:dyDescent="0.3">
      <c r="A2" s="10" t="s">
        <v>46</v>
      </c>
      <c r="B2" s="12"/>
      <c r="C2" s="12"/>
      <c r="D2" s="11"/>
      <c r="E2" s="11"/>
      <c r="F2" s="52"/>
      <c r="G2" s="69"/>
      <c r="H2" s="11"/>
    </row>
    <row r="3" spans="1:15" s="20" customFormat="1" ht="20.100000000000001" customHeight="1" x14ac:dyDescent="0.3">
      <c r="A3" s="10" t="s">
        <v>22</v>
      </c>
      <c r="B3" s="11"/>
      <c r="C3" s="10"/>
      <c r="D3" s="11"/>
      <c r="E3" s="52"/>
      <c r="F3" s="52" t="s">
        <v>2</v>
      </c>
      <c r="G3" s="68" t="s">
        <v>144</v>
      </c>
      <c r="H3" s="18"/>
      <c r="I3" s="19"/>
      <c r="J3" s="19"/>
    </row>
    <row r="4" spans="1:15" s="20" customFormat="1" ht="20.100000000000001" customHeight="1" x14ac:dyDescent="0.3">
      <c r="A4" s="10" t="s">
        <v>23</v>
      </c>
      <c r="B4" s="11"/>
      <c r="C4" s="11"/>
      <c r="D4" s="11"/>
      <c r="E4" s="55"/>
      <c r="F4" s="55"/>
      <c r="G4" s="68" t="s">
        <v>145</v>
      </c>
      <c r="H4" s="18"/>
      <c r="I4" s="19"/>
      <c r="J4" s="19"/>
    </row>
    <row r="5" spans="1:15" s="20" customFormat="1" ht="10.15" customHeight="1" x14ac:dyDescent="0.3">
      <c r="A5" s="10"/>
      <c r="B5" s="11"/>
      <c r="C5" s="11"/>
      <c r="D5" s="11"/>
      <c r="E5" s="55"/>
      <c r="H5" s="18"/>
      <c r="I5" s="19"/>
      <c r="J5" s="19"/>
    </row>
    <row r="6" spans="1:15" s="20" customFormat="1" ht="20.100000000000001" customHeight="1" x14ac:dyDescent="0.3">
      <c r="B6" s="19"/>
      <c r="C6" s="19"/>
      <c r="D6" s="19"/>
      <c r="E6" s="19"/>
      <c r="F6" s="52" t="s">
        <v>116</v>
      </c>
      <c r="G6" s="96" t="s">
        <v>148</v>
      </c>
      <c r="H6" s="18"/>
      <c r="I6" s="19"/>
      <c r="J6" s="19"/>
    </row>
    <row r="7" spans="1:15" s="20" customFormat="1" ht="20.100000000000001" customHeight="1" x14ac:dyDescent="0.3">
      <c r="A7" s="19"/>
      <c r="B7" s="19"/>
      <c r="C7" s="19"/>
      <c r="D7" s="19"/>
      <c r="E7" s="52"/>
      <c r="F7" s="52" t="s">
        <v>42</v>
      </c>
      <c r="G7" s="70" t="s">
        <v>146</v>
      </c>
      <c r="H7" s="19"/>
      <c r="I7" s="19"/>
      <c r="J7" s="19"/>
    </row>
    <row r="8" spans="1:15" ht="20.100000000000001" customHeight="1" x14ac:dyDescent="0.3">
      <c r="A8" s="10"/>
      <c r="D8" s="13"/>
      <c r="E8" s="52"/>
      <c r="F8" s="52"/>
      <c r="G8" s="71" t="s">
        <v>147</v>
      </c>
      <c r="H8" s="1"/>
    </row>
    <row r="9" spans="1:15" ht="10.15" customHeight="1" x14ac:dyDescent="0.25">
      <c r="A9" s="10"/>
      <c r="D9" s="13"/>
      <c r="E9" s="13"/>
      <c r="F9" s="67"/>
      <c r="G9" s="70"/>
      <c r="H9" s="1"/>
    </row>
    <row r="10" spans="1:15" s="20" customFormat="1" ht="20.100000000000001" customHeight="1" x14ac:dyDescent="0.3">
      <c r="A10" s="19"/>
      <c r="B10" s="19"/>
      <c r="C10" s="19"/>
      <c r="D10" s="19"/>
      <c r="E10" s="52"/>
      <c r="F10" s="52" t="s">
        <v>13</v>
      </c>
      <c r="G10" s="70" t="s">
        <v>28</v>
      </c>
      <c r="H10" s="19"/>
      <c r="I10" s="19"/>
      <c r="J10" s="19"/>
    </row>
    <row r="11" spans="1:15" ht="20.100000000000001" customHeight="1" x14ac:dyDescent="0.25">
      <c r="A11" s="10"/>
      <c r="D11" s="13"/>
      <c r="E11" s="52"/>
      <c r="F11"/>
      <c r="G11" s="70" t="s">
        <v>29</v>
      </c>
      <c r="H11" s="145" t="s">
        <v>117</v>
      </c>
      <c r="I11" s="145"/>
      <c r="M11" s="72" t="s">
        <v>118</v>
      </c>
    </row>
    <row r="12" spans="1:15" ht="20.100000000000001" customHeight="1" x14ac:dyDescent="0.3">
      <c r="A12" s="10"/>
      <c r="D12" s="13"/>
      <c r="E12" s="52"/>
      <c r="F12"/>
      <c r="G12" s="71" t="s">
        <v>30</v>
      </c>
      <c r="H12" s="146"/>
      <c r="I12" s="146"/>
    </row>
    <row r="13" spans="1:15" ht="15" customHeight="1" x14ac:dyDescent="0.35">
      <c r="A13" s="14"/>
      <c r="B13" s="14"/>
      <c r="C13" s="14"/>
      <c r="D13" s="11"/>
      <c r="E13" s="11"/>
      <c r="F13" s="19"/>
      <c r="G13" s="32"/>
      <c r="M13" s="15" t="s">
        <v>169</v>
      </c>
      <c r="N13" s="15" t="s">
        <v>35</v>
      </c>
    </row>
    <row r="14" spans="1:15" s="16" customFormat="1" ht="14.45" customHeight="1" x14ac:dyDescent="0.2">
      <c r="A14" s="25"/>
      <c r="B14" s="25"/>
      <c r="C14" s="53"/>
      <c r="D14" s="147" t="s">
        <v>44</v>
      </c>
      <c r="E14" s="148"/>
      <c r="F14" s="54"/>
      <c r="G14" s="25" t="s">
        <v>14</v>
      </c>
      <c r="H14" s="25" t="s">
        <v>15</v>
      </c>
      <c r="I14" s="25" t="s">
        <v>16</v>
      </c>
      <c r="J14" s="26" t="s">
        <v>17</v>
      </c>
      <c r="K14" s="26" t="s">
        <v>17</v>
      </c>
      <c r="L14" s="15"/>
      <c r="M14" s="15" t="s">
        <v>32</v>
      </c>
      <c r="N14" s="15" t="s">
        <v>34</v>
      </c>
    </row>
    <row r="15" spans="1:15" s="16" customFormat="1" ht="24.95" customHeight="1" thickBot="1" x14ac:dyDescent="0.25">
      <c r="A15" s="27" t="s">
        <v>0</v>
      </c>
      <c r="B15" s="27" t="s">
        <v>3</v>
      </c>
      <c r="C15" s="27" t="s">
        <v>36</v>
      </c>
      <c r="D15" s="66" t="s">
        <v>114</v>
      </c>
      <c r="E15" s="66" t="s">
        <v>115</v>
      </c>
      <c r="F15" s="28" t="s">
        <v>1</v>
      </c>
      <c r="G15" s="27" t="s">
        <v>18</v>
      </c>
      <c r="H15" s="27" t="s">
        <v>16</v>
      </c>
      <c r="I15" s="27" t="s">
        <v>19</v>
      </c>
      <c r="J15" s="27" t="s">
        <v>20</v>
      </c>
      <c r="K15" s="27" t="s">
        <v>19</v>
      </c>
      <c r="L15" s="15"/>
      <c r="M15" s="15" t="s">
        <v>33</v>
      </c>
      <c r="N15" s="47">
        <v>0.55000000000000004</v>
      </c>
      <c r="O15" s="15" t="s">
        <v>19</v>
      </c>
    </row>
    <row r="16" spans="1:15" s="8" customFormat="1" ht="40.15" customHeight="1" thickTop="1" x14ac:dyDescent="0.2">
      <c r="A16" s="118">
        <v>1</v>
      </c>
      <c r="B16" s="85" t="s">
        <v>149</v>
      </c>
      <c r="C16" s="84" t="s">
        <v>175</v>
      </c>
      <c r="D16" s="84">
        <v>74.875</v>
      </c>
      <c r="E16" s="84">
        <v>72</v>
      </c>
      <c r="F16" s="85" t="s">
        <v>93</v>
      </c>
      <c r="G16" s="85" t="s">
        <v>150</v>
      </c>
      <c r="H16" s="84"/>
      <c r="I16" s="84"/>
      <c r="J16" s="86">
        <v>253.79</v>
      </c>
      <c r="K16" s="107">
        <f t="shared" ref="K16:K27" si="0">J16*A16</f>
        <v>253.79</v>
      </c>
      <c r="L16" s="149"/>
      <c r="M16" s="121">
        <v>40</v>
      </c>
      <c r="N16" s="95">
        <f>SUM(M16/(1-$N$15))</f>
        <v>88.8888888888889</v>
      </c>
      <c r="O16" s="34">
        <f>A16*N16</f>
        <v>88.8888888888889</v>
      </c>
    </row>
    <row r="17" spans="1:18" s="8" customFormat="1" ht="40.15" customHeight="1" x14ac:dyDescent="0.2">
      <c r="A17" s="119">
        <v>2</v>
      </c>
      <c r="B17" s="88" t="s">
        <v>151</v>
      </c>
      <c r="C17" s="87" t="s">
        <v>175</v>
      </c>
      <c r="D17" s="87">
        <v>69.5</v>
      </c>
      <c r="E17" s="87">
        <v>72</v>
      </c>
      <c r="F17" s="88" t="s">
        <v>93</v>
      </c>
      <c r="G17" s="88" t="s">
        <v>150</v>
      </c>
      <c r="H17" s="87"/>
      <c r="I17" s="87"/>
      <c r="J17" s="89">
        <f>483.02/2</f>
        <v>241.51</v>
      </c>
      <c r="K17" s="108">
        <f t="shared" si="0"/>
        <v>483.02</v>
      </c>
      <c r="L17" s="149"/>
      <c r="M17" s="121">
        <v>40</v>
      </c>
      <c r="N17" s="95">
        <f t="shared" ref="N17:N27" si="1">SUM(M17/(1-$N$15))</f>
        <v>88.8888888888889</v>
      </c>
      <c r="O17" s="34">
        <f>A17*N17</f>
        <v>177.7777777777778</v>
      </c>
    </row>
    <row r="18" spans="1:18" s="8" customFormat="1" ht="40.15" customHeight="1" x14ac:dyDescent="0.2">
      <c r="A18" s="119">
        <v>1</v>
      </c>
      <c r="B18" s="88" t="s">
        <v>152</v>
      </c>
      <c r="C18" s="87" t="s">
        <v>175</v>
      </c>
      <c r="D18" s="87">
        <v>75.25</v>
      </c>
      <c r="E18" s="87">
        <v>72</v>
      </c>
      <c r="F18" s="88" t="s">
        <v>93</v>
      </c>
      <c r="G18" s="88" t="s">
        <v>150</v>
      </c>
      <c r="H18" s="87"/>
      <c r="I18" s="87"/>
      <c r="J18" s="89">
        <v>254.65</v>
      </c>
      <c r="K18" s="108">
        <f t="shared" si="0"/>
        <v>254.65</v>
      </c>
      <c r="L18" s="149"/>
      <c r="M18" s="121">
        <v>40</v>
      </c>
      <c r="N18" s="95">
        <f t="shared" si="1"/>
        <v>88.8888888888889</v>
      </c>
      <c r="O18" s="34">
        <f t="shared" ref="O18:O27" si="2">A18*N18</f>
        <v>88.8888888888889</v>
      </c>
    </row>
    <row r="19" spans="1:18" s="8" customFormat="1" ht="40.15" customHeight="1" x14ac:dyDescent="0.2">
      <c r="A19" s="119">
        <v>1</v>
      </c>
      <c r="B19" s="88" t="s">
        <v>153</v>
      </c>
      <c r="C19" s="87" t="s">
        <v>175</v>
      </c>
      <c r="D19" s="87">
        <v>74.5</v>
      </c>
      <c r="E19" s="87">
        <v>72</v>
      </c>
      <c r="F19" s="88" t="s">
        <v>93</v>
      </c>
      <c r="G19" s="88" t="s">
        <v>150</v>
      </c>
      <c r="H19" s="87"/>
      <c r="I19" s="87"/>
      <c r="J19" s="89">
        <v>252.94</v>
      </c>
      <c r="K19" s="108">
        <f t="shared" si="0"/>
        <v>252.94</v>
      </c>
      <c r="L19" s="149"/>
      <c r="M19" s="121">
        <v>40</v>
      </c>
      <c r="N19" s="95">
        <f t="shared" si="1"/>
        <v>88.8888888888889</v>
      </c>
      <c r="O19" s="34">
        <f t="shared" si="2"/>
        <v>88.8888888888889</v>
      </c>
    </row>
    <row r="20" spans="1:18" s="8" customFormat="1" ht="40.15" customHeight="1" x14ac:dyDescent="0.2">
      <c r="A20" s="119">
        <v>1</v>
      </c>
      <c r="B20" s="88" t="s">
        <v>154</v>
      </c>
      <c r="C20" s="87" t="s">
        <v>175</v>
      </c>
      <c r="D20" s="87">
        <v>80</v>
      </c>
      <c r="E20" s="87">
        <v>72</v>
      </c>
      <c r="F20" s="88" t="s">
        <v>93</v>
      </c>
      <c r="G20" s="88" t="s">
        <v>150</v>
      </c>
      <c r="H20" s="87"/>
      <c r="I20" s="87"/>
      <c r="J20" s="89">
        <v>265.5</v>
      </c>
      <c r="K20" s="108">
        <f t="shared" si="0"/>
        <v>265.5</v>
      </c>
      <c r="L20" s="149"/>
      <c r="M20" s="121">
        <v>40</v>
      </c>
      <c r="N20" s="95">
        <f t="shared" si="1"/>
        <v>88.8888888888889</v>
      </c>
      <c r="O20" s="34">
        <f t="shared" si="2"/>
        <v>88.8888888888889</v>
      </c>
    </row>
    <row r="21" spans="1:18" s="8" customFormat="1" ht="45" customHeight="1" x14ac:dyDescent="0.2">
      <c r="A21" s="117">
        <v>2</v>
      </c>
      <c r="B21" s="94" t="s">
        <v>155</v>
      </c>
      <c r="C21" s="87" t="s">
        <v>176</v>
      </c>
      <c r="D21" s="97">
        <v>63.5</v>
      </c>
      <c r="E21" s="97">
        <v>36.5</v>
      </c>
      <c r="F21" s="88" t="s">
        <v>102</v>
      </c>
      <c r="G21" s="105" t="s">
        <v>182</v>
      </c>
      <c r="H21" s="87"/>
      <c r="I21" s="87"/>
      <c r="J21" s="89">
        <f>592.86/2</f>
        <v>296.43</v>
      </c>
      <c r="K21" s="108">
        <f t="shared" si="0"/>
        <v>592.86</v>
      </c>
      <c r="L21" s="149"/>
      <c r="M21" s="121">
        <v>80</v>
      </c>
      <c r="N21" s="95">
        <f t="shared" si="1"/>
        <v>177.7777777777778</v>
      </c>
      <c r="O21" s="34">
        <f t="shared" si="2"/>
        <v>355.5555555555556</v>
      </c>
      <c r="P21" s="82" t="s">
        <v>162</v>
      </c>
      <c r="Q21" s="78"/>
      <c r="R21" s="78"/>
    </row>
    <row r="22" spans="1:18" s="8" customFormat="1" ht="45" customHeight="1" x14ac:dyDescent="0.2">
      <c r="A22" s="117">
        <v>2</v>
      </c>
      <c r="B22" s="94" t="s">
        <v>156</v>
      </c>
      <c r="C22" s="87" t="s">
        <v>176</v>
      </c>
      <c r="D22" s="97">
        <v>63.75</v>
      </c>
      <c r="E22" s="97">
        <v>92.5</v>
      </c>
      <c r="F22" s="88" t="s">
        <v>102</v>
      </c>
      <c r="G22" s="105" t="s">
        <v>182</v>
      </c>
      <c r="H22" s="87"/>
      <c r="I22" s="87"/>
      <c r="J22" s="89">
        <f>798.07/2</f>
        <v>399.03500000000003</v>
      </c>
      <c r="K22" s="108">
        <f t="shared" si="0"/>
        <v>798.07</v>
      </c>
      <c r="L22" s="149"/>
      <c r="M22" s="121">
        <v>80</v>
      </c>
      <c r="N22" s="95">
        <f t="shared" si="1"/>
        <v>177.7777777777778</v>
      </c>
      <c r="O22" s="34">
        <f t="shared" si="2"/>
        <v>355.5555555555556</v>
      </c>
      <c r="P22" s="82" t="s">
        <v>163</v>
      </c>
      <c r="Q22" s="78"/>
      <c r="R22" s="78"/>
    </row>
    <row r="23" spans="1:18" s="8" customFormat="1" ht="45" customHeight="1" x14ac:dyDescent="0.2">
      <c r="A23" s="117">
        <v>2</v>
      </c>
      <c r="B23" s="94" t="s">
        <v>157</v>
      </c>
      <c r="C23" s="87" t="s">
        <v>176</v>
      </c>
      <c r="D23" s="97">
        <v>63.5</v>
      </c>
      <c r="E23" s="97">
        <v>74</v>
      </c>
      <c r="F23" s="88" t="s">
        <v>102</v>
      </c>
      <c r="G23" s="105" t="s">
        <v>182</v>
      </c>
      <c r="H23" s="87"/>
      <c r="I23" s="87"/>
      <c r="J23" s="89">
        <f>722.96/2</f>
        <v>361.48</v>
      </c>
      <c r="K23" s="108">
        <f t="shared" si="0"/>
        <v>722.96</v>
      </c>
      <c r="L23" s="149"/>
      <c r="M23" s="121">
        <v>80</v>
      </c>
      <c r="N23" s="95">
        <f t="shared" si="1"/>
        <v>177.7777777777778</v>
      </c>
      <c r="O23" s="34">
        <f t="shared" si="2"/>
        <v>355.5555555555556</v>
      </c>
      <c r="P23" s="82" t="s">
        <v>162</v>
      </c>
      <c r="Q23" s="78"/>
      <c r="R23" s="78"/>
    </row>
    <row r="24" spans="1:18" s="8" customFormat="1" ht="45" customHeight="1" x14ac:dyDescent="0.2">
      <c r="A24" s="117">
        <v>2</v>
      </c>
      <c r="B24" s="94" t="s">
        <v>158</v>
      </c>
      <c r="C24" s="87" t="s">
        <v>176</v>
      </c>
      <c r="D24" s="97">
        <v>64</v>
      </c>
      <c r="E24" s="97">
        <v>92</v>
      </c>
      <c r="F24" s="88" t="s">
        <v>102</v>
      </c>
      <c r="G24" s="105" t="s">
        <v>183</v>
      </c>
      <c r="H24" s="87"/>
      <c r="I24" s="87"/>
      <c r="J24" s="89">
        <f>789.25/2</f>
        <v>394.625</v>
      </c>
      <c r="K24" s="108">
        <f t="shared" si="0"/>
        <v>789.25</v>
      </c>
      <c r="L24" s="149"/>
      <c r="M24" s="121">
        <v>80</v>
      </c>
      <c r="N24" s="95">
        <f t="shared" si="1"/>
        <v>177.7777777777778</v>
      </c>
      <c r="O24" s="34">
        <f t="shared" si="2"/>
        <v>355.5555555555556</v>
      </c>
      <c r="P24" s="82" t="s">
        <v>170</v>
      </c>
      <c r="Q24" s="78"/>
      <c r="R24" s="78"/>
    </row>
    <row r="25" spans="1:18" s="8" customFormat="1" ht="45" customHeight="1" x14ac:dyDescent="0.2">
      <c r="A25" s="117">
        <v>2</v>
      </c>
      <c r="B25" s="94" t="s">
        <v>159</v>
      </c>
      <c r="C25" s="87" t="s">
        <v>176</v>
      </c>
      <c r="D25" s="97">
        <v>64.125</v>
      </c>
      <c r="E25" s="97">
        <v>92.25</v>
      </c>
      <c r="F25" s="88" t="s">
        <v>102</v>
      </c>
      <c r="G25" s="105" t="s">
        <v>183</v>
      </c>
      <c r="H25" s="87"/>
      <c r="I25" s="87"/>
      <c r="J25" s="89">
        <f>791.09/2</f>
        <v>395.54500000000002</v>
      </c>
      <c r="K25" s="108">
        <f t="shared" si="0"/>
        <v>791.09</v>
      </c>
      <c r="L25" s="149"/>
      <c r="M25" s="121">
        <v>80</v>
      </c>
      <c r="N25" s="95">
        <f t="shared" si="1"/>
        <v>177.7777777777778</v>
      </c>
      <c r="O25" s="34">
        <f t="shared" si="2"/>
        <v>355.5555555555556</v>
      </c>
      <c r="P25" s="82" t="s">
        <v>171</v>
      </c>
      <c r="Q25" s="78"/>
      <c r="R25" s="78"/>
    </row>
    <row r="26" spans="1:18" s="8" customFormat="1" ht="45" customHeight="1" x14ac:dyDescent="0.2">
      <c r="A26" s="119">
        <v>1</v>
      </c>
      <c r="B26" s="88" t="s">
        <v>160</v>
      </c>
      <c r="C26" s="87" t="s">
        <v>175</v>
      </c>
      <c r="D26" s="87">
        <v>80</v>
      </c>
      <c r="E26" s="87">
        <v>84.75</v>
      </c>
      <c r="F26" s="88" t="s">
        <v>93</v>
      </c>
      <c r="G26" s="88" t="s">
        <v>161</v>
      </c>
      <c r="H26" s="87"/>
      <c r="I26" s="87"/>
      <c r="J26" s="89">
        <v>283.14</v>
      </c>
      <c r="K26" s="108">
        <f t="shared" si="0"/>
        <v>283.14</v>
      </c>
      <c r="L26" s="149"/>
      <c r="M26" s="121">
        <v>90</v>
      </c>
      <c r="N26" s="95">
        <f t="shared" si="1"/>
        <v>200.00000000000003</v>
      </c>
      <c r="O26" s="34">
        <f t="shared" si="2"/>
        <v>200.00000000000003</v>
      </c>
    </row>
    <row r="27" spans="1:18" s="8" customFormat="1" ht="45" customHeight="1" x14ac:dyDescent="0.2">
      <c r="A27" s="120">
        <v>2</v>
      </c>
      <c r="B27" s="99" t="s">
        <v>160</v>
      </c>
      <c r="C27" s="101" t="s">
        <v>175</v>
      </c>
      <c r="D27" s="98">
        <v>70</v>
      </c>
      <c r="E27" s="98">
        <v>98.75</v>
      </c>
      <c r="F27" s="100" t="s">
        <v>93</v>
      </c>
      <c r="G27" s="100" t="s">
        <v>161</v>
      </c>
      <c r="H27" s="101"/>
      <c r="I27" s="101"/>
      <c r="J27" s="102">
        <f>550.73/2</f>
        <v>275.36500000000001</v>
      </c>
      <c r="K27" s="109">
        <f t="shared" si="0"/>
        <v>550.73</v>
      </c>
      <c r="L27" s="149"/>
      <c r="M27" s="121">
        <v>80</v>
      </c>
      <c r="N27" s="95">
        <f t="shared" si="1"/>
        <v>177.7777777777778</v>
      </c>
      <c r="O27" s="34">
        <f t="shared" si="2"/>
        <v>355.5555555555556</v>
      </c>
      <c r="P27" s="82" t="s">
        <v>172</v>
      </c>
    </row>
    <row r="28" spans="1:18" s="8" customFormat="1" ht="45" customHeight="1" x14ac:dyDescent="0.2">
      <c r="A28" s="116">
        <v>1</v>
      </c>
      <c r="B28" s="105" t="s">
        <v>179</v>
      </c>
      <c r="C28" s="104" t="s">
        <v>176</v>
      </c>
      <c r="D28" s="104">
        <v>59</v>
      </c>
      <c r="E28" s="104">
        <v>79.5</v>
      </c>
      <c r="F28" s="105" t="s">
        <v>102</v>
      </c>
      <c r="G28" s="105" t="s">
        <v>180</v>
      </c>
      <c r="H28" s="104"/>
      <c r="I28" s="104"/>
      <c r="J28" s="106">
        <v>443.99</v>
      </c>
      <c r="K28" s="110">
        <f t="shared" ref="K28:K32" si="3">J28*A28</f>
        <v>443.99</v>
      </c>
      <c r="L28" s="149"/>
      <c r="M28" s="121">
        <v>80</v>
      </c>
      <c r="N28" s="95">
        <f t="shared" ref="N28:N32" si="4">SUM(M28/(1-$N$15))</f>
        <v>177.7777777777778</v>
      </c>
      <c r="O28" s="34">
        <f t="shared" ref="O28:O32" si="5">A28*N28</f>
        <v>177.7777777777778</v>
      </c>
      <c r="P28" s="82"/>
      <c r="Q28" s="78"/>
      <c r="R28" s="78"/>
    </row>
    <row r="29" spans="1:18" s="8" customFormat="1" ht="45" customHeight="1" x14ac:dyDescent="0.2">
      <c r="A29" s="116">
        <v>2</v>
      </c>
      <c r="B29" s="105" t="s">
        <v>179</v>
      </c>
      <c r="C29" s="104" t="s">
        <v>176</v>
      </c>
      <c r="D29" s="104">
        <v>73.5</v>
      </c>
      <c r="E29" s="104">
        <v>79.5</v>
      </c>
      <c r="F29" s="105" t="s">
        <v>102</v>
      </c>
      <c r="G29" s="105" t="s">
        <v>180</v>
      </c>
      <c r="H29" s="104"/>
      <c r="I29" s="104"/>
      <c r="J29" s="106">
        <f>966.35/2</f>
        <v>483.17500000000001</v>
      </c>
      <c r="K29" s="110">
        <f t="shared" si="3"/>
        <v>966.35</v>
      </c>
      <c r="L29" s="149"/>
      <c r="M29" s="121">
        <v>90</v>
      </c>
      <c r="N29" s="95">
        <f t="shared" si="4"/>
        <v>200.00000000000003</v>
      </c>
      <c r="O29" s="34">
        <f t="shared" si="5"/>
        <v>400.00000000000006</v>
      </c>
      <c r="P29" s="82"/>
      <c r="Q29" s="78"/>
      <c r="R29" s="78"/>
    </row>
    <row r="30" spans="1:18" s="8" customFormat="1" ht="45" customHeight="1" x14ac:dyDescent="0.2">
      <c r="A30" s="116">
        <v>1</v>
      </c>
      <c r="B30" s="105" t="s">
        <v>179</v>
      </c>
      <c r="C30" s="104" t="s">
        <v>176</v>
      </c>
      <c r="D30" s="104">
        <v>79.5</v>
      </c>
      <c r="E30" s="104">
        <v>82</v>
      </c>
      <c r="F30" s="105" t="s">
        <v>102</v>
      </c>
      <c r="G30" s="105" t="s">
        <v>180</v>
      </c>
      <c r="H30" s="104"/>
      <c r="I30" s="104"/>
      <c r="J30" s="106">
        <v>555.54</v>
      </c>
      <c r="K30" s="110">
        <f t="shared" si="3"/>
        <v>555.54</v>
      </c>
      <c r="L30" s="76"/>
      <c r="M30" s="121">
        <v>90</v>
      </c>
      <c r="N30" s="95">
        <f t="shared" si="4"/>
        <v>200.00000000000003</v>
      </c>
      <c r="O30" s="34">
        <f t="shared" si="5"/>
        <v>200.00000000000003</v>
      </c>
      <c r="P30" s="82"/>
      <c r="Q30" s="78"/>
      <c r="R30" s="78"/>
    </row>
    <row r="31" spans="1:18" s="8" customFormat="1" ht="45" customHeight="1" x14ac:dyDescent="0.2">
      <c r="A31" s="116">
        <v>1</v>
      </c>
      <c r="B31" s="105" t="s">
        <v>179</v>
      </c>
      <c r="C31" s="104" t="s">
        <v>176</v>
      </c>
      <c r="D31" s="104">
        <v>78.75</v>
      </c>
      <c r="E31" s="104">
        <v>82</v>
      </c>
      <c r="F31" s="105" t="s">
        <v>102</v>
      </c>
      <c r="G31" s="105" t="s">
        <v>180</v>
      </c>
      <c r="H31" s="104"/>
      <c r="I31" s="104"/>
      <c r="J31" s="106">
        <v>551.66999999999996</v>
      </c>
      <c r="K31" s="110">
        <f t="shared" si="3"/>
        <v>551.66999999999996</v>
      </c>
      <c r="L31" s="76"/>
      <c r="M31" s="121">
        <v>90</v>
      </c>
      <c r="N31" s="95">
        <f t="shared" si="4"/>
        <v>200.00000000000003</v>
      </c>
      <c r="O31" s="34">
        <f t="shared" si="5"/>
        <v>200.00000000000003</v>
      </c>
      <c r="P31" s="82"/>
      <c r="Q31" s="78"/>
      <c r="R31" s="78"/>
    </row>
    <row r="32" spans="1:18" s="8" customFormat="1" ht="45" customHeight="1" x14ac:dyDescent="0.2">
      <c r="A32" s="116">
        <v>1</v>
      </c>
      <c r="B32" s="105" t="s">
        <v>179</v>
      </c>
      <c r="C32" s="104" t="s">
        <v>176</v>
      </c>
      <c r="D32" s="104">
        <v>82.25</v>
      </c>
      <c r="E32" s="104">
        <v>82</v>
      </c>
      <c r="F32" s="105" t="s">
        <v>102</v>
      </c>
      <c r="G32" s="105" t="s">
        <v>180</v>
      </c>
      <c r="H32" s="104"/>
      <c r="I32" s="104"/>
      <c r="J32" s="106">
        <v>569.69000000000005</v>
      </c>
      <c r="K32" s="110">
        <f t="shared" si="3"/>
        <v>569.69000000000005</v>
      </c>
      <c r="L32" s="76"/>
      <c r="M32" s="121">
        <v>90</v>
      </c>
      <c r="N32" s="95">
        <f t="shared" si="4"/>
        <v>200.00000000000003</v>
      </c>
      <c r="O32" s="34">
        <f t="shared" si="5"/>
        <v>200.00000000000003</v>
      </c>
      <c r="P32" s="82"/>
      <c r="Q32" s="78"/>
      <c r="R32" s="78"/>
    </row>
    <row r="33" spans="1:20" s="8" customFormat="1" ht="40.15" customHeight="1" x14ac:dyDescent="0.2">
      <c r="A33" s="90">
        <v>1</v>
      </c>
      <c r="B33" s="129"/>
      <c r="C33" s="130"/>
      <c r="D33" s="130"/>
      <c r="E33" s="131"/>
      <c r="F33" s="91" t="s">
        <v>139</v>
      </c>
      <c r="G33" s="92"/>
      <c r="H33" s="129"/>
      <c r="I33" s="131"/>
      <c r="J33" s="93">
        <v>750</v>
      </c>
      <c r="K33" s="111">
        <f t="shared" ref="K33:K36" si="6">J33*A33</f>
        <v>750</v>
      </c>
      <c r="L33" s="76"/>
      <c r="M33" s="114">
        <v>350</v>
      </c>
      <c r="P33" s="33"/>
      <c r="R33" s="33"/>
    </row>
    <row r="34" spans="1:20" s="8" customFormat="1" ht="40.15" customHeight="1" x14ac:dyDescent="0.2">
      <c r="A34" s="87">
        <v>1</v>
      </c>
      <c r="B34" s="132"/>
      <c r="C34" s="133"/>
      <c r="D34" s="133"/>
      <c r="E34" s="133"/>
      <c r="F34" s="88" t="s">
        <v>164</v>
      </c>
      <c r="G34" s="94"/>
      <c r="H34" s="132"/>
      <c r="I34" s="133"/>
      <c r="J34" s="103">
        <v>3000</v>
      </c>
      <c r="K34" s="112">
        <f t="shared" ref="K34" si="7">J34*A34</f>
        <v>3000</v>
      </c>
      <c r="L34" s="76"/>
      <c r="M34" s="8" t="s">
        <v>173</v>
      </c>
      <c r="N34" s="95"/>
      <c r="O34" s="8" t="s">
        <v>174</v>
      </c>
      <c r="P34" s="79">
        <f>SUM(O16:O27)</f>
        <v>2866.666666666667</v>
      </c>
      <c r="R34" s="33"/>
    </row>
    <row r="35" spans="1:20" s="8" customFormat="1" ht="40.15" customHeight="1" x14ac:dyDescent="0.2">
      <c r="A35" s="87">
        <v>1</v>
      </c>
      <c r="B35" s="132"/>
      <c r="C35" s="133"/>
      <c r="D35" s="133"/>
      <c r="E35" s="133"/>
      <c r="F35" s="88" t="s">
        <v>140</v>
      </c>
      <c r="G35" s="94"/>
      <c r="H35" s="132"/>
      <c r="I35" s="133"/>
      <c r="J35" s="89">
        <v>1725</v>
      </c>
      <c r="K35" s="108">
        <f t="shared" si="6"/>
        <v>1725</v>
      </c>
      <c r="L35" s="76"/>
      <c r="M35" s="115">
        <f>350*2*0.7</f>
        <v>489.99999999999994</v>
      </c>
      <c r="N35" s="115">
        <f>540*2</f>
        <v>1080</v>
      </c>
      <c r="O35" s="115">
        <f>2*75</f>
        <v>150</v>
      </c>
      <c r="P35" s="33"/>
      <c r="R35" s="33"/>
      <c r="S35" s="79"/>
      <c r="T35" s="80"/>
    </row>
    <row r="36" spans="1:20" s="8" customFormat="1" ht="40.15" customHeight="1" x14ac:dyDescent="0.2">
      <c r="A36" s="87">
        <v>1</v>
      </c>
      <c r="B36" s="132"/>
      <c r="C36" s="133"/>
      <c r="D36" s="133"/>
      <c r="E36" s="133"/>
      <c r="F36" s="88" t="s">
        <v>7</v>
      </c>
      <c r="G36" s="94"/>
      <c r="H36" s="132"/>
      <c r="I36" s="133"/>
      <c r="J36" s="89">
        <v>3400</v>
      </c>
      <c r="K36" s="108">
        <f t="shared" si="6"/>
        <v>3400</v>
      </c>
      <c r="L36" s="76"/>
      <c r="M36" s="115">
        <f>350*2*0.7</f>
        <v>489.99999999999994</v>
      </c>
      <c r="N36" s="115">
        <f>540*2*2</f>
        <v>2160</v>
      </c>
      <c r="O36" s="115">
        <f>5*75*2</f>
        <v>750</v>
      </c>
      <c r="P36" s="33"/>
      <c r="R36" s="33"/>
      <c r="S36" s="79"/>
      <c r="T36" s="80"/>
    </row>
    <row r="37" spans="1:20" s="8" customFormat="1" ht="24.95" customHeight="1" thickBot="1" x14ac:dyDescent="0.25">
      <c r="A37" s="126"/>
      <c r="B37" s="127"/>
      <c r="C37" s="127"/>
      <c r="D37" s="127"/>
      <c r="E37" s="127"/>
      <c r="F37" s="127"/>
      <c r="G37" s="127"/>
      <c r="H37" s="127"/>
      <c r="I37" s="127"/>
      <c r="J37" s="127"/>
      <c r="K37" s="128"/>
      <c r="L37" s="4"/>
      <c r="M37" s="8" t="s">
        <v>165</v>
      </c>
      <c r="N37" s="8" t="s">
        <v>166</v>
      </c>
      <c r="O37" s="8" t="s">
        <v>167</v>
      </c>
      <c r="P37" s="33"/>
    </row>
    <row r="38" spans="1:20" s="8" customFormat="1" ht="34.700000000000003" customHeight="1" thickTop="1" x14ac:dyDescent="0.2">
      <c r="A38" s="31" t="s">
        <v>25</v>
      </c>
      <c r="B38" s="29"/>
      <c r="C38" s="29"/>
      <c r="D38" s="29"/>
      <c r="E38" s="29"/>
      <c r="F38" s="29"/>
      <c r="G38" s="29"/>
      <c r="H38" s="29"/>
      <c r="I38" s="29"/>
      <c r="J38" s="30"/>
      <c r="K38" s="113">
        <f>SUM(K16:K37)</f>
        <v>18000.239999999998</v>
      </c>
      <c r="L38" s="150">
        <f>SUM(K16:K36)</f>
        <v>18000.239999999998</v>
      </c>
      <c r="M38" s="8" t="s">
        <v>168</v>
      </c>
    </row>
    <row r="39" spans="1:20" ht="24.95" customHeight="1" x14ac:dyDescent="0.2">
      <c r="A39" s="2"/>
      <c r="B39" s="2"/>
      <c r="C39" s="2"/>
      <c r="D39" s="2"/>
      <c r="E39" s="2"/>
      <c r="F39" s="2"/>
      <c r="G39" s="2"/>
      <c r="H39" s="2"/>
      <c r="I39" s="2"/>
      <c r="J39" s="3"/>
      <c r="K39" s="4"/>
      <c r="L39" s="7"/>
    </row>
    <row r="40" spans="1:20" s="8" customFormat="1" ht="20.100000000000001" customHeight="1" x14ac:dyDescent="0.2">
      <c r="A40" s="77"/>
      <c r="B40" s="122" t="s">
        <v>142</v>
      </c>
      <c r="C40" s="123"/>
      <c r="D40" s="123"/>
      <c r="E40" s="123"/>
      <c r="F40" s="123"/>
      <c r="G40" s="123"/>
      <c r="H40" s="123"/>
      <c r="I40" s="123"/>
      <c r="J40" s="123"/>
      <c r="K40" s="123"/>
      <c r="L40" s="17"/>
    </row>
    <row r="41" spans="1:20" ht="20.100000000000001" customHeight="1" x14ac:dyDescent="0.2">
      <c r="A41" s="77"/>
      <c r="B41" s="122"/>
      <c r="C41" s="123"/>
      <c r="D41" s="123"/>
      <c r="E41" s="123"/>
      <c r="F41" s="123"/>
      <c r="G41" s="123"/>
      <c r="H41" s="123"/>
      <c r="I41" s="123"/>
      <c r="J41" s="123"/>
      <c r="K41" s="123"/>
      <c r="L41" s="74"/>
    </row>
    <row r="42" spans="1:20" ht="20.100000000000001" customHeight="1" x14ac:dyDescent="0.2">
      <c r="A42" s="77"/>
      <c r="B42" s="123"/>
      <c r="C42" s="123"/>
      <c r="D42" s="123"/>
      <c r="E42" s="123"/>
      <c r="F42" s="123"/>
      <c r="G42" s="123"/>
      <c r="H42" s="123"/>
      <c r="I42" s="123"/>
      <c r="J42" s="123"/>
      <c r="K42" s="123"/>
      <c r="L42" s="74"/>
    </row>
    <row r="43" spans="1:20" ht="24.95" customHeight="1" thickBot="1" x14ac:dyDescent="0.25">
      <c r="A43" s="77"/>
      <c r="B43" s="77"/>
      <c r="C43" s="77"/>
      <c r="D43" s="77"/>
      <c r="E43" s="77"/>
      <c r="F43" s="77"/>
      <c r="G43" s="77"/>
      <c r="H43" s="77"/>
      <c r="I43" s="77"/>
      <c r="J43" s="83"/>
      <c r="K43" s="76"/>
      <c r="L43" s="74"/>
    </row>
    <row r="44" spans="1:20" ht="20.100000000000001" customHeight="1" x14ac:dyDescent="0.2">
      <c r="A44" s="136" t="s">
        <v>138</v>
      </c>
      <c r="B44" s="137"/>
      <c r="C44" s="137"/>
      <c r="D44" s="137"/>
      <c r="E44" s="137"/>
      <c r="F44" s="137"/>
      <c r="G44" s="137"/>
      <c r="H44" s="137"/>
      <c r="I44" s="137"/>
      <c r="J44" s="137"/>
      <c r="K44" s="138"/>
      <c r="L44" s="7"/>
    </row>
    <row r="45" spans="1:20" s="8" customFormat="1" ht="24.95" customHeight="1" x14ac:dyDescent="0.2">
      <c r="A45" s="139"/>
      <c r="B45" s="140"/>
      <c r="C45" s="140"/>
      <c r="D45" s="140"/>
      <c r="E45" s="140"/>
      <c r="F45" s="140"/>
      <c r="G45" s="140"/>
      <c r="H45" s="140"/>
      <c r="I45" s="140"/>
      <c r="J45" s="140"/>
      <c r="K45" s="141"/>
      <c r="L45" s="7"/>
    </row>
    <row r="46" spans="1:20" s="8" customFormat="1" ht="24.95" customHeight="1" x14ac:dyDescent="0.2">
      <c r="A46" s="139"/>
      <c r="B46" s="140"/>
      <c r="C46" s="140"/>
      <c r="D46" s="140"/>
      <c r="E46" s="140"/>
      <c r="F46" s="140"/>
      <c r="G46" s="140"/>
      <c r="H46" s="140"/>
      <c r="I46" s="140"/>
      <c r="J46" s="140"/>
      <c r="K46" s="141"/>
      <c r="L46" s="7"/>
    </row>
    <row r="47" spans="1:20" s="8" customFormat="1" ht="24.95" customHeight="1" x14ac:dyDescent="0.2">
      <c r="A47" s="139"/>
      <c r="B47" s="140"/>
      <c r="C47" s="140"/>
      <c r="D47" s="140"/>
      <c r="E47" s="140"/>
      <c r="F47" s="140"/>
      <c r="G47" s="140"/>
      <c r="H47" s="140"/>
      <c r="I47" s="140"/>
      <c r="J47" s="140"/>
      <c r="K47" s="141"/>
      <c r="L47" s="7"/>
    </row>
    <row r="48" spans="1:20" ht="24.95" customHeight="1" x14ac:dyDescent="0.2">
      <c r="A48" s="139"/>
      <c r="B48" s="140"/>
      <c r="C48" s="140"/>
      <c r="D48" s="140"/>
      <c r="E48" s="140"/>
      <c r="F48" s="140"/>
      <c r="G48" s="140"/>
      <c r="H48" s="140"/>
      <c r="I48" s="140"/>
      <c r="J48" s="140"/>
      <c r="K48" s="141"/>
      <c r="L48" s="7"/>
    </row>
    <row r="49" spans="1:12" ht="24.95" customHeight="1" thickBot="1" x14ac:dyDescent="0.25">
      <c r="A49" s="142"/>
      <c r="B49" s="143"/>
      <c r="C49" s="143"/>
      <c r="D49" s="143"/>
      <c r="E49" s="143"/>
      <c r="F49" s="143"/>
      <c r="G49" s="143"/>
      <c r="H49" s="143"/>
      <c r="I49" s="143"/>
      <c r="J49" s="143"/>
      <c r="K49" s="144"/>
      <c r="L49" s="7"/>
    </row>
    <row r="50" spans="1:12" ht="24.95" customHeight="1" x14ac:dyDescent="0.2">
      <c r="A50" s="2"/>
      <c r="B50" s="2"/>
      <c r="C50" s="2"/>
      <c r="D50" s="2"/>
      <c r="E50" s="2"/>
      <c r="F50" s="2"/>
      <c r="G50" s="2"/>
      <c r="H50" s="2"/>
      <c r="I50" s="2"/>
      <c r="J50" s="3"/>
      <c r="K50" s="4"/>
      <c r="L50" s="7"/>
    </row>
    <row r="51" spans="1:12" ht="24.95" customHeight="1" x14ac:dyDescent="0.25">
      <c r="A51" s="2"/>
      <c r="B51" s="56" t="s">
        <v>45</v>
      </c>
      <c r="C51" s="57"/>
      <c r="D51" s="57"/>
      <c r="E51" s="57"/>
      <c r="F51" s="57"/>
      <c r="G51" s="57"/>
      <c r="H51" s="57"/>
      <c r="I51" s="57"/>
      <c r="J51" s="58"/>
      <c r="K51" s="59"/>
      <c r="L51" s="7"/>
    </row>
    <row r="52" spans="1:12" ht="24.95" customHeight="1" x14ac:dyDescent="0.25">
      <c r="A52" s="77"/>
      <c r="B52" s="56" t="s">
        <v>177</v>
      </c>
      <c r="C52" s="57"/>
      <c r="D52" s="57"/>
      <c r="E52" s="57"/>
      <c r="F52" s="57"/>
      <c r="G52" s="57"/>
      <c r="H52" s="57"/>
      <c r="I52" s="57"/>
      <c r="J52" s="81"/>
      <c r="K52" s="82"/>
      <c r="L52" s="74"/>
    </row>
    <row r="53" spans="1:12" ht="24.95" customHeight="1" x14ac:dyDescent="0.25">
      <c r="A53" s="77"/>
      <c r="B53" s="56" t="s">
        <v>178</v>
      </c>
      <c r="C53" s="57"/>
      <c r="D53" s="57"/>
      <c r="E53" s="57"/>
      <c r="F53" s="57"/>
      <c r="G53" s="57"/>
      <c r="H53" s="57"/>
      <c r="I53" s="57"/>
      <c r="J53" s="81"/>
      <c r="K53" s="82"/>
      <c r="L53" s="74"/>
    </row>
    <row r="54" spans="1:12" ht="20.100000000000001" customHeight="1" x14ac:dyDescent="0.2">
      <c r="A54" s="77"/>
      <c r="B54" s="122" t="s">
        <v>141</v>
      </c>
      <c r="C54" s="123"/>
      <c r="D54" s="123"/>
      <c r="E54" s="123"/>
      <c r="F54" s="123"/>
      <c r="G54" s="123"/>
      <c r="H54" s="123"/>
      <c r="I54" s="123"/>
      <c r="J54" s="123"/>
      <c r="K54" s="123"/>
      <c r="L54" s="74"/>
    </row>
    <row r="55" spans="1:12" ht="20.100000000000001" customHeight="1" x14ac:dyDescent="0.2">
      <c r="A55" s="77"/>
      <c r="B55" s="123"/>
      <c r="C55" s="123"/>
      <c r="D55" s="123"/>
      <c r="E55" s="123"/>
      <c r="F55" s="123"/>
      <c r="G55" s="123"/>
      <c r="H55" s="123"/>
      <c r="I55" s="123"/>
      <c r="J55" s="123"/>
      <c r="K55" s="123"/>
      <c r="L55" s="74"/>
    </row>
    <row r="56" spans="1:12" ht="24.95" customHeight="1" x14ac:dyDescent="0.25">
      <c r="A56" s="77"/>
      <c r="B56" s="56" t="s">
        <v>181</v>
      </c>
      <c r="C56" s="57"/>
      <c r="D56" s="57"/>
      <c r="E56" s="57"/>
      <c r="F56" s="57"/>
      <c r="G56" s="57"/>
      <c r="H56" s="57"/>
      <c r="I56" s="57"/>
      <c r="J56" s="81"/>
      <c r="K56" s="82"/>
      <c r="L56" s="74"/>
    </row>
    <row r="57" spans="1:12" ht="24.95" customHeight="1" x14ac:dyDescent="0.2">
      <c r="A57" s="2"/>
      <c r="B57" s="2"/>
      <c r="C57" s="2"/>
      <c r="D57" s="2"/>
      <c r="E57" s="2"/>
      <c r="F57" s="2"/>
      <c r="G57" s="2"/>
      <c r="H57" s="2"/>
      <c r="I57" s="2"/>
      <c r="J57" s="3"/>
      <c r="K57" s="4"/>
      <c r="L57" s="7"/>
    </row>
    <row r="58" spans="1:12" s="21" customFormat="1" ht="24.95" customHeight="1" x14ac:dyDescent="0.2">
      <c r="B58" s="46" t="s">
        <v>31</v>
      </c>
      <c r="C58" s="22"/>
      <c r="F58" s="23"/>
      <c r="G58" s="22"/>
      <c r="H58" s="22"/>
      <c r="I58" s="22"/>
      <c r="J58" s="22"/>
      <c r="K58" s="22"/>
      <c r="L58" s="24"/>
    </row>
    <row r="59" spans="1:12" s="8" customFormat="1" ht="20.100000000000001" customHeight="1" x14ac:dyDescent="0.2">
      <c r="A59" s="35">
        <v>1</v>
      </c>
      <c r="B59" s="36" t="s">
        <v>126</v>
      </c>
      <c r="C59" s="2"/>
      <c r="D59" s="2"/>
      <c r="E59" s="2"/>
      <c r="F59" s="2"/>
      <c r="G59" s="2"/>
      <c r="H59" s="2"/>
      <c r="I59" s="2"/>
      <c r="J59" s="3"/>
      <c r="K59" s="45"/>
      <c r="L59" s="2"/>
    </row>
    <row r="60" spans="1:12" s="39" customFormat="1" ht="16.149999999999999" customHeight="1" x14ac:dyDescent="0.2">
      <c r="A60" s="35">
        <v>2</v>
      </c>
      <c r="B60" s="36" t="s">
        <v>119</v>
      </c>
      <c r="C60"/>
      <c r="D60"/>
      <c r="E60"/>
      <c r="F60"/>
      <c r="G60"/>
      <c r="H60"/>
      <c r="I60"/>
      <c r="J60"/>
      <c r="K60"/>
      <c r="L60" s="38"/>
    </row>
    <row r="61" spans="1:12" s="39" customFormat="1" ht="19.149999999999999" customHeight="1" x14ac:dyDescent="0.2">
      <c r="A61" s="35">
        <v>3</v>
      </c>
      <c r="B61" s="36" t="s">
        <v>121</v>
      </c>
      <c r="C61" s="37"/>
      <c r="F61" s="40"/>
      <c r="G61" s="37"/>
      <c r="H61" s="37"/>
      <c r="I61" s="37"/>
      <c r="J61" s="37"/>
      <c r="K61" s="37"/>
      <c r="L61" s="38"/>
    </row>
    <row r="62" spans="1:12" s="39" customFormat="1" ht="20.100000000000001" customHeight="1" x14ac:dyDescent="0.2">
      <c r="A62" s="35">
        <v>4</v>
      </c>
      <c r="B62" s="124" t="s">
        <v>127</v>
      </c>
      <c r="C62" s="124"/>
      <c r="D62" s="124"/>
      <c r="E62" s="124"/>
      <c r="F62" s="124"/>
      <c r="G62" s="124"/>
      <c r="H62" s="124"/>
      <c r="I62" s="124"/>
      <c r="J62" s="125"/>
      <c r="K62" s="125"/>
      <c r="L62" s="38"/>
    </row>
    <row r="63" spans="1:12" ht="20.100000000000001" customHeight="1" x14ac:dyDescent="0.2">
      <c r="A63" s="35"/>
      <c r="B63" s="125"/>
      <c r="C63" s="125"/>
      <c r="D63" s="125"/>
      <c r="E63" s="125"/>
      <c r="F63" s="125"/>
      <c r="G63" s="125"/>
      <c r="H63" s="125"/>
      <c r="I63" s="125"/>
      <c r="J63" s="125"/>
      <c r="K63" s="125"/>
      <c r="L63" s="7"/>
    </row>
    <row r="64" spans="1:12" s="8" customFormat="1" ht="20.100000000000001" customHeight="1" x14ac:dyDescent="0.2">
      <c r="A64" s="2"/>
      <c r="B64" s="125"/>
      <c r="C64" s="125"/>
      <c r="D64" s="125"/>
      <c r="E64" s="125"/>
      <c r="F64" s="125"/>
      <c r="G64" s="125"/>
      <c r="H64" s="125"/>
      <c r="I64" s="125"/>
      <c r="J64" s="125"/>
      <c r="K64" s="125"/>
      <c r="L64" s="2"/>
    </row>
    <row r="65" spans="1:12" s="8" customFormat="1" ht="20.100000000000001" customHeight="1" x14ac:dyDescent="0.2">
      <c r="A65" s="2"/>
      <c r="B65" s="125"/>
      <c r="C65" s="125"/>
      <c r="D65" s="125"/>
      <c r="E65" s="125"/>
      <c r="F65" s="125"/>
      <c r="G65" s="125"/>
      <c r="H65" s="125"/>
      <c r="I65" s="125"/>
      <c r="J65" s="125"/>
      <c r="K65" s="125"/>
      <c r="L65" s="2"/>
    </row>
    <row r="66" spans="1:12" s="39" customFormat="1" ht="20.100000000000001" customHeight="1" x14ac:dyDescent="0.2">
      <c r="A66" s="35">
        <v>5</v>
      </c>
      <c r="B66" s="36" t="s">
        <v>129</v>
      </c>
      <c r="C66" s="37"/>
      <c r="F66" s="40"/>
      <c r="G66" s="37"/>
      <c r="H66" s="37"/>
      <c r="I66" s="37"/>
      <c r="J66" s="37"/>
      <c r="K66" s="37"/>
      <c r="L66" s="38"/>
    </row>
    <row r="67" spans="1:12" s="39" customFormat="1" ht="20.100000000000001" customHeight="1" x14ac:dyDescent="0.2">
      <c r="A67" s="35">
        <v>6</v>
      </c>
      <c r="B67" s="36" t="s">
        <v>6</v>
      </c>
      <c r="C67" s="37"/>
      <c r="F67" s="40"/>
      <c r="G67" s="37"/>
      <c r="H67" s="37"/>
      <c r="I67" s="37"/>
      <c r="J67" s="37"/>
      <c r="K67" s="37"/>
      <c r="L67" s="38"/>
    </row>
    <row r="68" spans="1:12" s="39" customFormat="1" ht="19.149999999999999" customHeight="1" x14ac:dyDescent="0.2">
      <c r="A68" s="35">
        <v>7</v>
      </c>
      <c r="B68" s="36" t="s">
        <v>122</v>
      </c>
      <c r="C68" s="37"/>
      <c r="F68" s="40"/>
      <c r="G68" s="37"/>
      <c r="H68" s="37"/>
      <c r="I68" s="37"/>
      <c r="J68" s="37"/>
      <c r="K68" s="37"/>
      <c r="L68" s="38"/>
    </row>
    <row r="69" spans="1:12" s="39" customFormat="1" ht="19.149999999999999" customHeight="1" x14ac:dyDescent="0.2">
      <c r="A69" s="35">
        <v>8</v>
      </c>
      <c r="B69" s="36" t="s">
        <v>123</v>
      </c>
      <c r="C69" s="37"/>
      <c r="F69" s="40"/>
      <c r="G69" s="37"/>
      <c r="H69" s="37"/>
      <c r="I69" s="37"/>
      <c r="J69" s="37"/>
      <c r="K69" s="37"/>
      <c r="L69" s="38"/>
    </row>
    <row r="70" spans="1:12" s="39" customFormat="1" ht="20.100000000000001" customHeight="1" x14ac:dyDescent="0.2">
      <c r="A70" s="35">
        <v>9</v>
      </c>
      <c r="B70" s="36" t="s">
        <v>8</v>
      </c>
      <c r="C70" s="37"/>
      <c r="F70" s="40"/>
      <c r="G70" s="37"/>
      <c r="H70" s="37"/>
      <c r="I70" s="37"/>
      <c r="J70" s="37"/>
      <c r="K70" s="37"/>
      <c r="L70" s="38"/>
    </row>
    <row r="71" spans="1:12" s="39" customFormat="1" ht="20.100000000000001" customHeight="1" x14ac:dyDescent="0.2">
      <c r="A71" s="35">
        <v>10</v>
      </c>
      <c r="B71" s="36" t="s">
        <v>26</v>
      </c>
      <c r="C71" s="37"/>
      <c r="F71" s="40"/>
      <c r="G71" s="37"/>
      <c r="H71" s="37"/>
      <c r="I71" s="37"/>
      <c r="J71" s="37"/>
      <c r="K71" s="37"/>
      <c r="L71" s="38"/>
    </row>
    <row r="72" spans="1:12" s="39" customFormat="1" ht="20.100000000000001" customHeight="1" x14ac:dyDescent="0.2">
      <c r="A72" s="35">
        <v>11</v>
      </c>
      <c r="B72" s="36" t="s">
        <v>125</v>
      </c>
      <c r="C72" s="37"/>
      <c r="F72" s="40"/>
      <c r="G72" s="37"/>
      <c r="H72" s="37"/>
      <c r="I72" s="37"/>
      <c r="J72" s="37"/>
      <c r="K72" s="37"/>
      <c r="L72" s="38"/>
    </row>
    <row r="73" spans="1:12" s="39" customFormat="1" ht="20.100000000000001" customHeight="1" x14ac:dyDescent="0.2">
      <c r="A73" s="35">
        <v>12</v>
      </c>
      <c r="B73" s="36" t="s">
        <v>9</v>
      </c>
      <c r="C73" s="37"/>
      <c r="F73" s="40"/>
      <c r="G73" s="37"/>
      <c r="H73" s="37"/>
      <c r="I73" s="37"/>
      <c r="J73" s="37"/>
      <c r="K73" s="37"/>
      <c r="L73" s="38"/>
    </row>
    <row r="74" spans="1:12" s="42" customFormat="1" ht="20.100000000000001" customHeight="1" x14ac:dyDescent="0.2">
      <c r="A74" s="35">
        <v>13</v>
      </c>
      <c r="B74" s="36" t="s">
        <v>10</v>
      </c>
      <c r="C74" s="41"/>
      <c r="F74" s="43"/>
      <c r="G74" s="37"/>
      <c r="H74" s="37"/>
      <c r="I74" s="37"/>
      <c r="J74" s="37"/>
      <c r="K74" s="37"/>
      <c r="L74" s="38"/>
    </row>
    <row r="75" spans="1:12" s="42" customFormat="1" ht="20.100000000000001" customHeight="1" x14ac:dyDescent="0.2">
      <c r="A75" s="35">
        <v>14</v>
      </c>
      <c r="B75" s="36" t="s">
        <v>21</v>
      </c>
      <c r="C75" s="41"/>
      <c r="F75" s="43"/>
      <c r="G75" s="37"/>
      <c r="H75" s="37"/>
      <c r="I75" s="37"/>
      <c r="J75" s="37"/>
      <c r="K75" s="37"/>
      <c r="L75" s="38"/>
    </row>
    <row r="76" spans="1:12" s="42" customFormat="1" ht="20.100000000000001" customHeight="1" x14ac:dyDescent="0.2">
      <c r="A76" s="35">
        <v>15</v>
      </c>
      <c r="B76" s="36" t="s">
        <v>128</v>
      </c>
      <c r="C76" s="41"/>
      <c r="F76" s="43"/>
      <c r="G76" s="37"/>
      <c r="H76" s="37"/>
      <c r="I76" s="37"/>
      <c r="J76" s="37"/>
      <c r="K76" s="37"/>
      <c r="L76" s="38"/>
    </row>
    <row r="77" spans="1:12" s="42" customFormat="1" ht="20.100000000000001" customHeight="1" x14ac:dyDescent="0.2">
      <c r="A77" s="35">
        <v>16</v>
      </c>
      <c r="B77" s="36" t="s">
        <v>11</v>
      </c>
      <c r="C77" s="37"/>
      <c r="F77" s="40"/>
      <c r="G77" s="37"/>
      <c r="H77" s="37"/>
      <c r="I77" s="37"/>
      <c r="J77" s="37"/>
      <c r="K77" s="37"/>
      <c r="L77" s="38"/>
    </row>
    <row r="78" spans="1:12" s="42" customFormat="1" ht="20.100000000000001" customHeight="1" x14ac:dyDescent="0.2">
      <c r="A78" s="35">
        <v>17</v>
      </c>
      <c r="B78" s="36" t="s">
        <v>120</v>
      </c>
      <c r="C78" s="37"/>
      <c r="F78" s="40"/>
      <c r="G78" s="37"/>
      <c r="H78" s="37"/>
      <c r="I78" s="37"/>
      <c r="J78" s="37"/>
      <c r="K78" s="37"/>
      <c r="L78" s="38"/>
    </row>
    <row r="79" spans="1:12" s="42" customFormat="1" ht="20.100000000000001" customHeight="1" x14ac:dyDescent="0.2">
      <c r="A79" s="35">
        <v>18</v>
      </c>
      <c r="B79" s="36" t="s">
        <v>12</v>
      </c>
      <c r="C79" s="37"/>
      <c r="F79" s="40"/>
      <c r="G79" s="37"/>
      <c r="H79" s="37"/>
      <c r="I79" s="37"/>
      <c r="J79" s="37"/>
      <c r="K79" s="37"/>
      <c r="L79" s="38"/>
    </row>
    <row r="80" spans="1:12" ht="20.100000000000001" customHeight="1" x14ac:dyDescent="0.2">
      <c r="A80" s="35">
        <v>19</v>
      </c>
      <c r="B80" s="36" t="s">
        <v>27</v>
      </c>
      <c r="C80" s="2"/>
      <c r="F80" s="44"/>
      <c r="G80" s="2"/>
      <c r="H80" s="2"/>
      <c r="I80" s="2"/>
      <c r="J80" s="2"/>
      <c r="K80" s="2"/>
      <c r="L80" s="45"/>
    </row>
    <row r="81" spans="1:12" ht="20.100000000000001" customHeight="1" x14ac:dyDescent="0.2">
      <c r="A81" s="35">
        <v>20</v>
      </c>
      <c r="B81" s="36" t="s">
        <v>4</v>
      </c>
      <c r="C81" s="2"/>
      <c r="D81" s="2"/>
      <c r="E81" s="2"/>
      <c r="F81" s="2"/>
      <c r="G81" s="2"/>
      <c r="H81" s="2"/>
      <c r="I81" s="2"/>
      <c r="J81" s="2"/>
      <c r="K81" s="45"/>
      <c r="L81" s="7"/>
    </row>
    <row r="82" spans="1:12" ht="20.100000000000001" customHeight="1" x14ac:dyDescent="0.2">
      <c r="A82" s="35">
        <v>21</v>
      </c>
      <c r="B82" s="36" t="s">
        <v>5</v>
      </c>
      <c r="C82" s="2"/>
      <c r="D82" s="2"/>
      <c r="E82" s="2"/>
      <c r="F82" s="2"/>
      <c r="G82" s="2"/>
      <c r="H82" s="2"/>
      <c r="I82" s="2"/>
      <c r="J82" s="3"/>
      <c r="K82" s="45"/>
      <c r="L82" s="7"/>
    </row>
    <row r="83" spans="1:12" ht="20.100000000000001" customHeight="1" x14ac:dyDescent="0.2">
      <c r="A83" s="35">
        <v>22</v>
      </c>
      <c r="B83" s="36" t="s">
        <v>24</v>
      </c>
      <c r="C83" s="2"/>
      <c r="D83" s="2"/>
      <c r="E83" s="2"/>
      <c r="F83" s="2"/>
      <c r="G83" s="2"/>
      <c r="H83" s="2"/>
      <c r="I83" s="2"/>
      <c r="J83" s="3"/>
      <c r="K83" s="45"/>
      <c r="L83" s="7"/>
    </row>
    <row r="84" spans="1:12" ht="20.100000000000001" customHeight="1" x14ac:dyDescent="0.2">
      <c r="A84" s="35">
        <v>23</v>
      </c>
      <c r="B84" s="36" t="s">
        <v>124</v>
      </c>
      <c r="C84" s="2"/>
      <c r="D84" s="2"/>
      <c r="E84" s="2"/>
      <c r="F84" s="2"/>
      <c r="G84" s="2"/>
      <c r="H84" s="2"/>
      <c r="I84" s="2"/>
      <c r="J84" s="3"/>
      <c r="K84" s="45"/>
      <c r="L84" s="7"/>
    </row>
    <row r="85" spans="1:12" s="8" customFormat="1" ht="20.100000000000001" customHeight="1" x14ac:dyDescent="0.2">
      <c r="A85" s="35"/>
      <c r="B85" s="36"/>
      <c r="C85" s="2"/>
      <c r="D85" s="2"/>
      <c r="E85" s="2"/>
      <c r="F85" s="2"/>
      <c r="G85" s="2"/>
      <c r="H85" s="2"/>
      <c r="I85" s="2"/>
      <c r="J85" s="3"/>
      <c r="K85" s="45"/>
      <c r="L85" s="2"/>
    </row>
    <row r="86" spans="1:12" ht="20.100000000000001" customHeight="1" x14ac:dyDescent="0.2">
      <c r="A86" s="35"/>
      <c r="B86" s="36"/>
      <c r="C86" s="2"/>
      <c r="D86" s="2"/>
      <c r="E86" s="2"/>
      <c r="F86" s="2"/>
      <c r="G86" s="2"/>
      <c r="H86" s="2"/>
      <c r="I86" s="2"/>
      <c r="J86" s="3"/>
      <c r="K86" s="45"/>
      <c r="L86" s="7"/>
    </row>
    <row r="87" spans="1:12" s="8" customFormat="1" ht="24.95" customHeight="1" x14ac:dyDescent="0.2">
      <c r="A87" s="2"/>
      <c r="B87" s="2"/>
      <c r="C87" s="2"/>
      <c r="D87" s="2"/>
      <c r="E87" s="2"/>
      <c r="F87" s="2"/>
      <c r="G87" s="2"/>
      <c r="H87" s="2"/>
      <c r="I87" s="2"/>
      <c r="J87" s="3"/>
      <c r="K87" s="4"/>
      <c r="L87" s="2"/>
    </row>
    <row r="88" spans="1:12" s="8" customFormat="1" ht="24.95" customHeight="1" x14ac:dyDescent="0.2">
      <c r="A88" s="2"/>
      <c r="B88" s="2"/>
      <c r="C88" s="2"/>
      <c r="D88" s="2"/>
      <c r="E88" s="2"/>
      <c r="F88" s="2"/>
      <c r="G88" s="2"/>
      <c r="H88" s="2"/>
      <c r="I88" s="2"/>
      <c r="J88" s="3"/>
      <c r="K88" s="4"/>
      <c r="L88" s="2"/>
    </row>
    <row r="89" spans="1:12" s="8" customFormat="1" ht="24.95" customHeight="1" x14ac:dyDescent="0.2">
      <c r="A89" s="2"/>
      <c r="B89" s="2"/>
      <c r="C89" s="2"/>
      <c r="D89" s="2"/>
      <c r="E89" s="2"/>
      <c r="F89" s="2"/>
      <c r="G89" s="2"/>
      <c r="H89" s="2"/>
      <c r="I89" s="2"/>
      <c r="J89" s="3"/>
      <c r="K89" s="4"/>
      <c r="L89" s="17"/>
    </row>
    <row r="90" spans="1:12" ht="24.95" customHeight="1" x14ac:dyDescent="0.2">
      <c r="A90" s="2"/>
      <c r="B90" s="2"/>
      <c r="C90" s="2"/>
      <c r="D90" s="2"/>
      <c r="E90" s="2"/>
      <c r="F90" s="2"/>
      <c r="G90" s="2"/>
      <c r="H90" s="2"/>
      <c r="I90" s="2"/>
      <c r="J90" s="3"/>
      <c r="K90" s="4"/>
      <c r="L90" s="7"/>
    </row>
    <row r="91" spans="1:12" ht="24.95" customHeight="1" x14ac:dyDescent="0.2">
      <c r="A91" s="2"/>
      <c r="B91" s="2"/>
      <c r="C91" s="2"/>
      <c r="D91" s="2"/>
      <c r="E91" s="2"/>
      <c r="F91" s="2"/>
      <c r="G91" s="2"/>
      <c r="H91" s="2"/>
      <c r="I91" s="2"/>
      <c r="J91" s="3"/>
      <c r="K91" s="4"/>
      <c r="L91" s="7"/>
    </row>
    <row r="92" spans="1:12" ht="24.95" customHeight="1" x14ac:dyDescent="0.2">
      <c r="A92" s="2"/>
      <c r="B92" s="2"/>
      <c r="C92" s="2"/>
      <c r="D92" s="2"/>
      <c r="E92" s="2"/>
      <c r="F92" s="2"/>
      <c r="G92" s="2"/>
      <c r="H92" s="2"/>
      <c r="I92" s="2"/>
      <c r="J92" s="3"/>
      <c r="K92" s="4"/>
      <c r="L92" s="7"/>
    </row>
    <row r="93" spans="1:12" s="8" customFormat="1" ht="24.95" customHeight="1" x14ac:dyDescent="0.2">
      <c r="A93" s="2"/>
      <c r="B93" s="2"/>
      <c r="C93" s="2"/>
      <c r="D93" s="2"/>
      <c r="E93" s="2"/>
      <c r="F93" s="2"/>
      <c r="G93" s="2"/>
      <c r="H93" s="2"/>
      <c r="I93" s="2"/>
      <c r="J93" s="3"/>
      <c r="K93" s="4"/>
      <c r="L93" s="2"/>
    </row>
    <row r="94" spans="1:12" s="8" customFormat="1" ht="24.95" customHeight="1" x14ac:dyDescent="0.2">
      <c r="A94" s="2"/>
      <c r="B94" s="2"/>
      <c r="C94" s="2"/>
      <c r="D94" s="2"/>
      <c r="E94" s="2"/>
      <c r="F94" s="2"/>
      <c r="G94" s="2"/>
      <c r="H94" s="2"/>
      <c r="I94" s="2"/>
      <c r="J94" s="3"/>
      <c r="K94" s="4"/>
      <c r="L94" s="2"/>
    </row>
    <row r="95" spans="1:12" ht="24.95" customHeight="1" x14ac:dyDescent="0.2">
      <c r="A95" s="2"/>
      <c r="B95" s="2"/>
      <c r="C95" s="2"/>
      <c r="D95" s="2"/>
      <c r="E95" s="2"/>
      <c r="F95" s="2"/>
      <c r="G95" s="2"/>
      <c r="H95" s="2"/>
      <c r="I95" s="2"/>
      <c r="J95" s="3"/>
      <c r="K95" s="4"/>
      <c r="L95" s="7"/>
    </row>
    <row r="96" spans="1:12" ht="24.95" customHeight="1" x14ac:dyDescent="0.2">
      <c r="A96" s="1"/>
      <c r="B96" s="1"/>
      <c r="C96" s="1"/>
      <c r="D96" s="2"/>
      <c r="E96" s="2"/>
      <c r="F96" s="2"/>
      <c r="G96" s="2"/>
      <c r="H96" s="2"/>
      <c r="I96" s="2"/>
      <c r="J96" s="3"/>
      <c r="K96" s="4"/>
      <c r="L96" s="7"/>
    </row>
    <row r="97" spans="1:12" s="8" customFormat="1" ht="24.95" customHeight="1" x14ac:dyDescent="0.2">
      <c r="A97" s="2"/>
      <c r="B97" s="2"/>
      <c r="C97" s="2"/>
      <c r="D97" s="2"/>
      <c r="E97" s="2"/>
      <c r="F97" s="2"/>
      <c r="G97" s="2"/>
      <c r="H97" s="2"/>
      <c r="I97" s="2"/>
      <c r="J97" s="3"/>
      <c r="K97" s="4"/>
      <c r="L97" s="17"/>
    </row>
    <row r="98" spans="1:12" ht="24.95" customHeight="1" x14ac:dyDescent="0.2">
      <c r="A98" s="2"/>
      <c r="B98" s="2"/>
      <c r="C98" s="2"/>
      <c r="D98" s="2"/>
      <c r="E98" s="2"/>
      <c r="F98" s="2"/>
      <c r="G98" s="2"/>
      <c r="H98" s="2"/>
      <c r="I98" s="2"/>
      <c r="J98" s="3"/>
      <c r="K98" s="4"/>
      <c r="L98" s="7"/>
    </row>
    <row r="99" spans="1:12" ht="24.95" customHeight="1" x14ac:dyDescent="0.2">
      <c r="A99" s="2"/>
      <c r="B99" s="2"/>
      <c r="C99" s="2"/>
      <c r="D99" s="2"/>
      <c r="E99" s="2"/>
      <c r="F99" s="2"/>
      <c r="G99" s="2"/>
      <c r="H99" s="2"/>
      <c r="I99" s="2"/>
      <c r="J99" s="3"/>
      <c r="K99" s="4"/>
      <c r="L99" s="7"/>
    </row>
    <row r="100" spans="1:12" ht="24.95" customHeight="1" x14ac:dyDescent="0.2">
      <c r="A100" s="2"/>
      <c r="B100" s="2"/>
      <c r="C100" s="2"/>
      <c r="D100" s="2"/>
      <c r="E100" s="2"/>
      <c r="F100" s="2"/>
      <c r="G100" s="2"/>
      <c r="H100" s="2"/>
      <c r="I100" s="2"/>
      <c r="J100" s="3"/>
      <c r="K100" s="4"/>
      <c r="L100" s="7"/>
    </row>
    <row r="101" spans="1:12" s="8" customFormat="1" ht="24.95" customHeight="1" x14ac:dyDescent="0.2">
      <c r="A101" s="2"/>
      <c r="B101" s="2"/>
      <c r="C101" s="2"/>
      <c r="D101" s="2"/>
      <c r="E101" s="2"/>
      <c r="F101" s="2"/>
      <c r="G101" s="2"/>
      <c r="H101" s="2"/>
      <c r="I101" s="2"/>
      <c r="J101" s="3"/>
      <c r="K101" s="4"/>
      <c r="L101" s="2"/>
    </row>
    <row r="102" spans="1:12" s="8" customFormat="1" ht="24.95" customHeight="1" x14ac:dyDescent="0.2">
      <c r="A102" s="2"/>
      <c r="B102" s="2"/>
      <c r="C102" s="2"/>
      <c r="D102" s="2"/>
      <c r="E102" s="2"/>
      <c r="F102" s="2"/>
      <c r="G102" s="2"/>
      <c r="H102" s="2"/>
      <c r="I102" s="2"/>
      <c r="J102" s="3"/>
      <c r="K102" s="4"/>
      <c r="L102" s="2"/>
    </row>
    <row r="103" spans="1:12" s="8" customFormat="1" ht="24.95" customHeight="1" x14ac:dyDescent="0.2">
      <c r="A103" s="2"/>
      <c r="B103" s="2"/>
      <c r="C103" s="2"/>
      <c r="D103" s="2"/>
      <c r="E103" s="2"/>
      <c r="F103" s="2"/>
      <c r="G103" s="2"/>
      <c r="H103" s="2"/>
      <c r="I103" s="2"/>
      <c r="J103" s="3"/>
      <c r="K103" s="4"/>
      <c r="L103" s="17"/>
    </row>
    <row r="104" spans="1:12" ht="24.95" customHeight="1" x14ac:dyDescent="0.2">
      <c r="A104" s="2"/>
      <c r="B104" s="2"/>
      <c r="C104" s="2"/>
      <c r="D104" s="2"/>
      <c r="E104" s="2"/>
      <c r="F104" s="2"/>
      <c r="G104" s="2"/>
      <c r="H104" s="2"/>
      <c r="I104" s="2"/>
      <c r="J104" s="3"/>
      <c r="K104" s="4"/>
      <c r="L104" s="7"/>
    </row>
    <row r="105" spans="1:12" ht="24.95" customHeight="1" x14ac:dyDescent="0.2">
      <c r="A105" s="2"/>
      <c r="B105" s="2"/>
      <c r="C105" s="2"/>
      <c r="D105" s="2"/>
      <c r="E105" s="2"/>
      <c r="F105" s="2"/>
      <c r="G105" s="2"/>
      <c r="H105" s="2"/>
      <c r="I105" s="2"/>
      <c r="J105" s="3"/>
      <c r="K105" s="4"/>
      <c r="L105" s="7"/>
    </row>
    <row r="106" spans="1:12" ht="24.95" customHeight="1" x14ac:dyDescent="0.2">
      <c r="A106" s="2"/>
      <c r="B106" s="2"/>
      <c r="C106" s="2"/>
      <c r="D106" s="2"/>
      <c r="E106" s="2"/>
      <c r="F106" s="2"/>
      <c r="G106" s="2"/>
      <c r="H106" s="2"/>
      <c r="I106" s="2"/>
      <c r="J106" s="3"/>
      <c r="K106" s="4"/>
      <c r="L106" s="7"/>
    </row>
    <row r="107" spans="1:12" s="8" customFormat="1" ht="24.95" customHeight="1" x14ac:dyDescent="0.2">
      <c r="A107" s="2"/>
      <c r="B107" s="2"/>
      <c r="C107" s="2"/>
      <c r="D107" s="2"/>
      <c r="E107" s="2"/>
      <c r="F107" s="2"/>
      <c r="G107" s="2"/>
      <c r="H107" s="2"/>
      <c r="I107" s="2"/>
      <c r="J107" s="3"/>
      <c r="K107" s="4"/>
      <c r="L107" s="2"/>
    </row>
    <row r="108" spans="1:12" s="8" customFormat="1" ht="24.95" customHeight="1" x14ac:dyDescent="0.2">
      <c r="A108" s="2"/>
      <c r="B108" s="2"/>
      <c r="C108" s="2"/>
      <c r="D108" s="2"/>
      <c r="E108" s="2"/>
      <c r="F108" s="2"/>
      <c r="G108" s="2"/>
      <c r="H108" s="2"/>
      <c r="I108" s="2"/>
      <c r="J108" s="3"/>
      <c r="K108" s="4"/>
      <c r="L108" s="2"/>
    </row>
    <row r="109" spans="1:12" ht="24.95" customHeight="1" x14ac:dyDescent="0.2">
      <c r="A109" s="2"/>
      <c r="B109" s="2"/>
      <c r="C109" s="2"/>
      <c r="D109" s="2"/>
      <c r="E109" s="2"/>
      <c r="F109" s="2"/>
      <c r="G109" s="2"/>
      <c r="H109" s="2"/>
      <c r="I109" s="2"/>
      <c r="J109" s="3"/>
      <c r="K109" s="4"/>
      <c r="L109" s="7"/>
    </row>
    <row r="110" spans="1:12" ht="24.95" customHeight="1" x14ac:dyDescent="0.2">
      <c r="A110" s="1"/>
      <c r="B110" s="1"/>
      <c r="C110" s="1"/>
      <c r="D110" s="2"/>
      <c r="E110" s="2"/>
      <c r="F110" s="2"/>
      <c r="G110" s="2"/>
      <c r="H110" s="2"/>
      <c r="I110" s="2"/>
      <c r="J110" s="3"/>
      <c r="K110" s="4"/>
      <c r="L110" s="7"/>
    </row>
    <row r="111" spans="1:12" ht="24.95" customHeight="1" x14ac:dyDescent="0.2">
      <c r="A111" s="2"/>
      <c r="B111" s="2"/>
      <c r="C111" s="2"/>
      <c r="D111" s="2"/>
      <c r="E111" s="2"/>
      <c r="F111" s="2"/>
      <c r="G111" s="2"/>
      <c r="H111" s="2"/>
      <c r="I111" s="2"/>
      <c r="J111" s="5"/>
      <c r="K111" s="6"/>
      <c r="L111" s="7"/>
    </row>
    <row r="112" spans="1:12" ht="24.95"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ht="20.100000000000001" customHeight="1"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sheetData>
  <mergeCells count="17">
    <mergeCell ref="B1:E1"/>
    <mergeCell ref="A44:K49"/>
    <mergeCell ref="H11:I11"/>
    <mergeCell ref="H12:I12"/>
    <mergeCell ref="D14:E14"/>
    <mergeCell ref="B40:K42"/>
    <mergeCell ref="B34:E34"/>
    <mergeCell ref="H34:I34"/>
    <mergeCell ref="B54:K55"/>
    <mergeCell ref="B62:K65"/>
    <mergeCell ref="A37:K37"/>
    <mergeCell ref="B33:E33"/>
    <mergeCell ref="H33:I33"/>
    <mergeCell ref="B35:E35"/>
    <mergeCell ref="H35:I35"/>
    <mergeCell ref="B36:E36"/>
    <mergeCell ref="H36:I36"/>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84"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3" t="s">
        <v>130</v>
      </c>
    </row>
    <row r="3" spans="1:5" ht="15.75" x14ac:dyDescent="0.25">
      <c r="C3" s="67" t="s">
        <v>131</v>
      </c>
      <c r="E3" s="74"/>
    </row>
    <row r="4" spans="1:5" x14ac:dyDescent="0.2">
      <c r="C4" s="63"/>
    </row>
    <row r="5" spans="1:5" x14ac:dyDescent="0.2">
      <c r="C5" s="63"/>
    </row>
    <row r="6" spans="1:5" x14ac:dyDescent="0.2">
      <c r="C6" s="63"/>
    </row>
    <row r="7" spans="1:5" x14ac:dyDescent="0.2">
      <c r="C7" s="63"/>
    </row>
    <row r="8" spans="1:5" ht="15.75" x14ac:dyDescent="0.25">
      <c r="C8" s="67" t="s">
        <v>132</v>
      </c>
    </row>
    <row r="9" spans="1:5" x14ac:dyDescent="0.2">
      <c r="C9" s="63"/>
    </row>
    <row r="10" spans="1:5" x14ac:dyDescent="0.2">
      <c r="C10" s="63"/>
    </row>
    <row r="11" spans="1:5" x14ac:dyDescent="0.2">
      <c r="C11" s="63"/>
    </row>
    <row r="12" spans="1:5" x14ac:dyDescent="0.2">
      <c r="C12" s="63"/>
    </row>
    <row r="13" spans="1:5" ht="15.75" x14ac:dyDescent="0.25">
      <c r="C13" s="67" t="s">
        <v>133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8" t="s">
        <v>48</v>
      </c>
      <c r="C1" s="48" t="s">
        <v>47</v>
      </c>
      <c r="E1" s="48" t="s">
        <v>77</v>
      </c>
      <c r="F1" s="48"/>
      <c r="H1" s="48" t="s">
        <v>37</v>
      </c>
      <c r="K1" s="48" t="s">
        <v>38</v>
      </c>
    </row>
    <row r="2" spans="1:11" ht="51" x14ac:dyDescent="0.2">
      <c r="A2" s="60" t="s">
        <v>49</v>
      </c>
      <c r="C2" s="61" t="s">
        <v>66</v>
      </c>
      <c r="E2" s="75" t="s">
        <v>134</v>
      </c>
      <c r="F2" s="49"/>
      <c r="H2" s="61" t="s">
        <v>92</v>
      </c>
      <c r="K2" s="61" t="s">
        <v>92</v>
      </c>
    </row>
    <row r="3" spans="1:11" ht="25.5" x14ac:dyDescent="0.2">
      <c r="A3" s="60" t="s">
        <v>50</v>
      </c>
      <c r="C3" s="64" t="s">
        <v>67</v>
      </c>
      <c r="E3" s="60" t="s">
        <v>78</v>
      </c>
      <c r="H3" s="7" t="s">
        <v>96</v>
      </c>
      <c r="K3" s="7" t="s">
        <v>109</v>
      </c>
    </row>
    <row r="4" spans="1:11" ht="38.25" x14ac:dyDescent="0.2">
      <c r="A4" s="60" t="s">
        <v>57</v>
      </c>
      <c r="C4" s="60" t="s">
        <v>68</v>
      </c>
      <c r="E4" s="75" t="s">
        <v>136</v>
      </c>
      <c r="H4" s="60" t="s">
        <v>107</v>
      </c>
      <c r="K4" s="60" t="s">
        <v>110</v>
      </c>
    </row>
    <row r="5" spans="1:11" ht="38.25" x14ac:dyDescent="0.2">
      <c r="A5" s="60" t="s">
        <v>51</v>
      </c>
      <c r="C5" s="49"/>
      <c r="E5" s="64" t="s">
        <v>79</v>
      </c>
      <c r="H5" s="60" t="s">
        <v>94</v>
      </c>
      <c r="K5" s="60" t="s">
        <v>94</v>
      </c>
    </row>
    <row r="6" spans="1:11" ht="38.25" x14ac:dyDescent="0.2">
      <c r="A6" s="60" t="s">
        <v>52</v>
      </c>
      <c r="C6" s="60" t="s">
        <v>69</v>
      </c>
      <c r="E6" s="49" t="s">
        <v>135</v>
      </c>
      <c r="F6" s="49"/>
      <c r="H6" s="60" t="s">
        <v>95</v>
      </c>
      <c r="K6" s="64" t="s">
        <v>111</v>
      </c>
    </row>
    <row r="7" spans="1:11" ht="38.25" x14ac:dyDescent="0.2">
      <c r="A7" s="60" t="s">
        <v>55</v>
      </c>
      <c r="C7" s="60" t="s">
        <v>70</v>
      </c>
      <c r="E7" s="49"/>
      <c r="F7" s="49"/>
      <c r="H7" s="63" t="s">
        <v>67</v>
      </c>
      <c r="J7" s="63"/>
      <c r="K7" s="63" t="s">
        <v>67</v>
      </c>
    </row>
    <row r="8" spans="1:11" ht="26.25" x14ac:dyDescent="0.25">
      <c r="A8" s="61" t="s">
        <v>56</v>
      </c>
      <c r="C8" s="49"/>
      <c r="E8" s="48" t="s">
        <v>39</v>
      </c>
      <c r="F8" s="49"/>
      <c r="H8" s="60" t="s">
        <v>93</v>
      </c>
      <c r="K8" s="49" t="s">
        <v>41</v>
      </c>
    </row>
    <row r="9" spans="1:11" ht="26.25" x14ac:dyDescent="0.25">
      <c r="A9" s="61" t="s">
        <v>58</v>
      </c>
      <c r="C9" s="48" t="s">
        <v>80</v>
      </c>
      <c r="E9" s="49" t="s">
        <v>40</v>
      </c>
      <c r="H9" s="60" t="s">
        <v>103</v>
      </c>
      <c r="K9" s="60" t="s">
        <v>113</v>
      </c>
    </row>
    <row r="10" spans="1:11" ht="25.5" x14ac:dyDescent="0.2">
      <c r="A10" s="61" t="s">
        <v>59</v>
      </c>
      <c r="C10" s="49"/>
      <c r="E10" s="49"/>
      <c r="H10" s="60" t="s">
        <v>104</v>
      </c>
    </row>
    <row r="11" spans="1:11" ht="39" x14ac:dyDescent="0.25">
      <c r="A11" s="49"/>
      <c r="C11" s="7" t="s">
        <v>72</v>
      </c>
      <c r="E11" s="48" t="s">
        <v>83</v>
      </c>
      <c r="H11" s="60" t="s">
        <v>102</v>
      </c>
      <c r="K11" s="60" t="s">
        <v>112</v>
      </c>
    </row>
    <row r="12" spans="1:11" ht="38.25" x14ac:dyDescent="0.2">
      <c r="A12" s="60" t="s">
        <v>65</v>
      </c>
      <c r="C12" s="60" t="s">
        <v>71</v>
      </c>
      <c r="E12" s="7" t="s">
        <v>98</v>
      </c>
      <c r="F12" s="49"/>
      <c r="H12" s="60" t="s">
        <v>105</v>
      </c>
      <c r="K12" s="49"/>
    </row>
    <row r="13" spans="1:11" ht="25.5" x14ac:dyDescent="0.2">
      <c r="A13" s="60"/>
      <c r="C13" s="64" t="s">
        <v>82</v>
      </c>
      <c r="E13" s="7" t="s">
        <v>84</v>
      </c>
      <c r="F13" s="49"/>
      <c r="H13" s="60" t="s">
        <v>106</v>
      </c>
    </row>
    <row r="14" spans="1:11" ht="38.25" x14ac:dyDescent="0.2">
      <c r="A14" s="61" t="s">
        <v>64</v>
      </c>
      <c r="C14" s="60" t="s">
        <v>81</v>
      </c>
      <c r="E14" s="60" t="s">
        <v>97</v>
      </c>
      <c r="H14" s="49"/>
    </row>
    <row r="15" spans="1:11" x14ac:dyDescent="0.2">
      <c r="A15" s="61"/>
      <c r="C15" s="60"/>
      <c r="E15" s="60" t="s">
        <v>85</v>
      </c>
      <c r="H15" s="49"/>
    </row>
    <row r="16" spans="1:11" ht="38.25" x14ac:dyDescent="0.2">
      <c r="C16" s="60" t="s">
        <v>100</v>
      </c>
      <c r="E16" s="60" t="s">
        <v>86</v>
      </c>
      <c r="H16" s="64" t="s">
        <v>108</v>
      </c>
    </row>
    <row r="17" spans="1:11" ht="25.5" x14ac:dyDescent="0.2">
      <c r="A17" s="60" t="s">
        <v>53</v>
      </c>
      <c r="C17" s="60" t="s">
        <v>73</v>
      </c>
      <c r="E17" s="49"/>
      <c r="K17" s="49"/>
    </row>
    <row r="18" spans="1:11" ht="26.25" x14ac:dyDescent="0.25">
      <c r="A18" s="60" t="s">
        <v>62</v>
      </c>
      <c r="C18" s="49"/>
      <c r="E18" s="48" t="s">
        <v>87</v>
      </c>
      <c r="H18" s="49"/>
    </row>
    <row r="19" spans="1:11" ht="25.5" x14ac:dyDescent="0.2">
      <c r="A19" s="61" t="s">
        <v>61</v>
      </c>
      <c r="C19" s="60" t="s">
        <v>101</v>
      </c>
      <c r="E19" s="60" t="s">
        <v>99</v>
      </c>
    </row>
    <row r="20" spans="1:11" ht="38.25" x14ac:dyDescent="0.2">
      <c r="A20" s="60" t="s">
        <v>63</v>
      </c>
      <c r="C20" s="60" t="s">
        <v>74</v>
      </c>
      <c r="E20" s="60" t="s">
        <v>88</v>
      </c>
      <c r="F20" s="49"/>
      <c r="K20" s="50"/>
    </row>
    <row r="21" spans="1:11" ht="25.5" x14ac:dyDescent="0.2">
      <c r="A21" s="60" t="s">
        <v>54</v>
      </c>
      <c r="C21" s="49"/>
      <c r="E21" s="64" t="s">
        <v>67</v>
      </c>
    </row>
    <row r="22" spans="1:11" ht="51" x14ac:dyDescent="0.2">
      <c r="A22" s="49"/>
      <c r="C22" s="65" t="s">
        <v>75</v>
      </c>
      <c r="E22" s="60" t="s">
        <v>89</v>
      </c>
      <c r="K22" s="51"/>
    </row>
    <row r="23" spans="1:11" ht="51" x14ac:dyDescent="0.2">
      <c r="A23" s="62" t="s">
        <v>60</v>
      </c>
      <c r="C23" s="64" t="s">
        <v>76</v>
      </c>
      <c r="E23" s="60" t="s">
        <v>90</v>
      </c>
    </row>
    <row r="24" spans="1:11" x14ac:dyDescent="0.2">
      <c r="A24" s="60"/>
      <c r="C24" s="49"/>
      <c r="E24" s="60" t="s">
        <v>91</v>
      </c>
    </row>
    <row r="25" spans="1:11" x14ac:dyDescent="0.2">
      <c r="A25" s="49"/>
      <c r="C25" s="49"/>
      <c r="E25" s="49"/>
      <c r="H25" s="49"/>
    </row>
    <row r="26" spans="1:11" x14ac:dyDescent="0.2">
      <c r="A26" s="60"/>
      <c r="C26" s="49"/>
      <c r="E26" s="49"/>
    </row>
    <row r="27" spans="1:11" x14ac:dyDescent="0.2">
      <c r="A27" s="49"/>
      <c r="C27" s="49"/>
      <c r="E27" s="49"/>
    </row>
    <row r="28" spans="1:11" x14ac:dyDescent="0.2">
      <c r="A28" s="49"/>
      <c r="E28" s="49"/>
    </row>
    <row r="29" spans="1:11" x14ac:dyDescent="0.2">
      <c r="A29" s="49"/>
      <c r="C29" s="49"/>
      <c r="E29" s="49"/>
      <c r="H29" s="49"/>
    </row>
    <row r="30" spans="1:11" x14ac:dyDescent="0.2">
      <c r="A30" s="49"/>
      <c r="C30" s="49"/>
      <c r="E30" s="49"/>
    </row>
    <row r="31" spans="1:11" x14ac:dyDescent="0.2">
      <c r="A31" s="49"/>
      <c r="C31" s="49"/>
      <c r="E31" s="49"/>
      <c r="H31" s="49"/>
    </row>
    <row r="32" spans="1:11" x14ac:dyDescent="0.2">
      <c r="A32" s="49"/>
      <c r="C32" s="49"/>
      <c r="E32" s="49"/>
    </row>
    <row r="33" spans="1:8" ht="61.5" customHeight="1" x14ac:dyDescent="0.2">
      <c r="A33" s="49"/>
      <c r="C33" s="49"/>
      <c r="E33" s="49"/>
      <c r="H33" s="49"/>
    </row>
    <row r="34" spans="1:8" x14ac:dyDescent="0.2">
      <c r="A34" s="49"/>
      <c r="C34" s="49"/>
      <c r="E34" s="49"/>
    </row>
    <row r="35" spans="1:8" x14ac:dyDescent="0.2">
      <c r="A35" s="49"/>
      <c r="C35" s="49"/>
      <c r="E35" s="49"/>
      <c r="H35" s="49"/>
    </row>
    <row r="36" spans="1:8" x14ac:dyDescent="0.2">
      <c r="A36" s="49"/>
      <c r="C36" s="49"/>
      <c r="E36" s="49"/>
    </row>
    <row r="37" spans="1:8" x14ac:dyDescent="0.2">
      <c r="A37" s="49"/>
      <c r="C37" s="49"/>
      <c r="E37" s="49"/>
    </row>
    <row r="38" spans="1:8" x14ac:dyDescent="0.2">
      <c r="A38" s="49"/>
      <c r="C38" s="49"/>
      <c r="E38" s="49"/>
    </row>
    <row r="39" spans="1:8" x14ac:dyDescent="0.2">
      <c r="A39" s="49"/>
      <c r="C39" s="49"/>
      <c r="E39" s="49"/>
    </row>
    <row r="40" spans="1:8" x14ac:dyDescent="0.2">
      <c r="E40" s="49"/>
    </row>
    <row r="41" spans="1:8" x14ac:dyDescent="0.2">
      <c r="E41" s="49"/>
    </row>
    <row r="42" spans="1:8" x14ac:dyDescent="0.2">
      <c r="E42" s="49"/>
    </row>
    <row r="43" spans="1:8" x14ac:dyDescent="0.2">
      <c r="E43" s="49"/>
    </row>
    <row r="44" spans="1:8" x14ac:dyDescent="0.2">
      <c r="E44" s="49"/>
    </row>
    <row r="45" spans="1:8" x14ac:dyDescent="0.2">
      <c r="E45" s="49"/>
    </row>
    <row r="46" spans="1:8" x14ac:dyDescent="0.2">
      <c r="E46" s="49"/>
    </row>
    <row r="47" spans="1:8" x14ac:dyDescent="0.2">
      <c r="E47" s="49"/>
    </row>
    <row r="48" spans="1:8" x14ac:dyDescent="0.2">
      <c r="E48" s="49"/>
    </row>
    <row r="49" spans="1:5" x14ac:dyDescent="0.2">
      <c r="E49" s="49"/>
    </row>
    <row r="50" spans="1:5" x14ac:dyDescent="0.2">
      <c r="E50" s="49"/>
    </row>
    <row r="51" spans="1:5" x14ac:dyDescent="0.2">
      <c r="E51" s="49"/>
    </row>
    <row r="52" spans="1:5" x14ac:dyDescent="0.2">
      <c r="E52" s="49"/>
    </row>
    <row r="53" spans="1:5" x14ac:dyDescent="0.2">
      <c r="E53" s="49"/>
    </row>
    <row r="61" spans="1:5" x14ac:dyDescent="0.2">
      <c r="A61" s="49"/>
      <c r="C61" s="49"/>
    </row>
    <row r="62" spans="1:5" x14ac:dyDescent="0.2">
      <c r="A62" s="49"/>
      <c r="C62" s="49"/>
    </row>
    <row r="63" spans="1:5" x14ac:dyDescent="0.2">
      <c r="A63" s="49"/>
      <c r="C63" s="49"/>
    </row>
    <row r="64" spans="1:5" x14ac:dyDescent="0.2">
      <c r="A64" s="49"/>
      <c r="C64" s="49"/>
    </row>
    <row r="65" spans="1:3" x14ac:dyDescent="0.2">
      <c r="A65" s="49"/>
      <c r="C65" s="49"/>
    </row>
    <row r="66" spans="1:3" x14ac:dyDescent="0.2">
      <c r="A66" s="49"/>
      <c r="C66" s="49"/>
    </row>
    <row r="67" spans="1:3" x14ac:dyDescent="0.2">
      <c r="A67" s="49"/>
      <c r="C67" s="49"/>
    </row>
    <row r="68" spans="1:3" x14ac:dyDescent="0.2">
      <c r="A68" s="49"/>
      <c r="C68" s="49"/>
    </row>
    <row r="69" spans="1:3" x14ac:dyDescent="0.2">
      <c r="A69" s="49"/>
      <c r="C69" s="49"/>
    </row>
    <row r="70" spans="1:3" x14ac:dyDescent="0.2">
      <c r="A70" s="49"/>
      <c r="C70" s="49"/>
    </row>
    <row r="71" spans="1:3" x14ac:dyDescent="0.2">
      <c r="A71" s="49"/>
      <c r="C71" s="49"/>
    </row>
    <row r="72" spans="1:3" x14ac:dyDescent="0.2">
      <c r="A72" s="49"/>
      <c r="C72" s="49"/>
    </row>
    <row r="73" spans="1:3" x14ac:dyDescent="0.2">
      <c r="A73" s="49"/>
      <c r="C73" s="49"/>
    </row>
    <row r="74" spans="1:3" x14ac:dyDescent="0.2">
      <c r="A74" s="49"/>
      <c r="C74" s="49"/>
    </row>
    <row r="75" spans="1:3" x14ac:dyDescent="0.2">
      <c r="A75" s="49"/>
      <c r="C75" s="4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2025-04-21T12:10:37Z</cp:lastPrinted>
  <dcterms:created xsi:type="dcterms:W3CDTF">2002-04-08T18:22:24Z</dcterms:created>
  <dcterms:modified xsi:type="dcterms:W3CDTF">2025-05-01T19:36:38Z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