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316 CSLA Middle School Art RM 5160/01. Quotes/Proposals/"/>
    </mc:Choice>
  </mc:AlternateContent>
  <xr:revisionPtr revIDLastSave="210" documentId="13_ncr:1_{28B40A84-5B4C-43C0-BEB1-29023DC88192}" xr6:coauthVersionLast="47" xr6:coauthVersionMax="47" xr10:uidLastSave="{EDAFF905-FF1A-41FC-B5DA-DB25B41356B2}"/>
  <bookViews>
    <workbookView xWindow="28680" yWindow="-120" windowWidth="29040" windowHeight="15720" activeTab="1" xr2:uid="{00000000-000D-0000-FFFF-FFFF00000000}"/>
  </bookViews>
  <sheets>
    <sheet name="Bid Form" sheetId="13" r:id="rId1"/>
    <sheet name="SOV " sheetId="24" r:id="rId2"/>
    <sheet name="Glossary" sheetId="25" r:id="rId3"/>
    <sheet name="WT Description" sheetId="27" r:id="rId4"/>
    <sheet name="Products" sheetId="28" r:id="rId5"/>
  </sheets>
  <definedNames>
    <definedName name="Fabric">#REF!</definedName>
    <definedName name="_xlnm.Print_Area" localSheetId="0">'Bid Form'!$B$1:$J$54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2" i="24" l="1"/>
  <c r="L25" i="24"/>
  <c r="P25" i="24" s="1"/>
  <c r="P16" i="24"/>
  <c r="M16" i="24"/>
  <c r="G16" i="24" s="1"/>
  <c r="H16" i="24" s="1"/>
  <c r="P15" i="24"/>
  <c r="M15" i="24"/>
  <c r="G15" i="24" s="1"/>
  <c r="H15" i="24" s="1"/>
  <c r="P14" i="24"/>
  <c r="M14" i="24"/>
  <c r="G14" i="24" s="1"/>
  <c r="H14" i="24" s="1"/>
  <c r="P13" i="24"/>
  <c r="M13" i="24"/>
  <c r="G13" i="24" s="1"/>
  <c r="H13" i="24" s="1"/>
  <c r="P18" i="24"/>
  <c r="M18" i="24"/>
  <c r="G18" i="24" s="1"/>
  <c r="H18" i="24" s="1"/>
  <c r="P17" i="24"/>
  <c r="M17" i="24"/>
  <c r="G17" i="24" s="1"/>
  <c r="H17" i="24" s="1"/>
  <c r="L23" i="24"/>
  <c r="P19" i="24"/>
  <c r="M19" i="24"/>
  <c r="G19" i="24" s="1"/>
  <c r="H19" i="24" s="1"/>
  <c r="H25" i="24"/>
  <c r="J25" i="24" s="1"/>
  <c r="I16" i="24" l="1"/>
  <c r="J16" i="24" s="1"/>
  <c r="I13" i="24"/>
  <c r="J13" i="24" s="1"/>
  <c r="I14" i="24"/>
  <c r="J14" i="24" s="1"/>
  <c r="I15" i="24"/>
  <c r="J15" i="24" s="1"/>
  <c r="I18" i="24"/>
  <c r="J18" i="24" s="1"/>
  <c r="I17" i="24"/>
  <c r="J17" i="24" s="1"/>
  <c r="I19" i="24"/>
  <c r="J19" i="24" s="1"/>
  <c r="M25" i="24"/>
  <c r="L24" i="24" l="1"/>
  <c r="P26" i="24"/>
  <c r="H26" i="24"/>
  <c r="J26" i="24" s="1"/>
  <c r="M26" i="24" l="1"/>
  <c r="P24" i="24" l="1"/>
  <c r="P23" i="24" l="1"/>
  <c r="H16" i="13"/>
  <c r="H15" i="13"/>
  <c r="I12" i="13"/>
  <c r="I11" i="13"/>
  <c r="M23" i="24"/>
  <c r="H23" i="24"/>
  <c r="J23" i="24" s="1"/>
  <c r="M24" i="24"/>
  <c r="H24" i="24"/>
  <c r="J24" i="24" s="1"/>
  <c r="M21" i="24"/>
  <c r="P20" i="24"/>
  <c r="P12" i="24"/>
  <c r="M12" i="24"/>
  <c r="A1" i="24"/>
  <c r="M25" i="13"/>
  <c r="M26" i="13" s="1"/>
  <c r="P22" i="24" l="1"/>
  <c r="H22" i="24"/>
  <c r="J22" i="24" s="1"/>
  <c r="H21" i="24"/>
  <c r="J21" i="24" s="1"/>
  <c r="P21" i="24"/>
  <c r="G12" i="24"/>
  <c r="H12" i="24" s="1"/>
  <c r="G20" i="24"/>
  <c r="H20" i="24" s="1"/>
  <c r="M28" i="13"/>
  <c r="N1" i="24"/>
  <c r="O2" i="24" s="1"/>
  <c r="O3" i="24" s="1"/>
  <c r="O4" i="24" s="1"/>
  <c r="R11" i="24" l="1"/>
  <c r="I20" i="24"/>
  <c r="J20" i="24" s="1"/>
  <c r="I12" i="24"/>
  <c r="J12" i="24" s="1"/>
  <c r="Q7" i="24"/>
  <c r="T11" i="24" l="1"/>
  <c r="J27" i="24"/>
  <c r="J27" i="13" s="1"/>
  <c r="S11" i="24"/>
</calcChain>
</file>

<file path=xl/sharedStrings.xml><?xml version="1.0" encoding="utf-8"?>
<sst xmlns="http://schemas.openxmlformats.org/spreadsheetml/2006/main" count="229" uniqueCount="189">
  <si>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</si>
  <si>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</si>
  <si>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</si>
  <si>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</si>
  <si>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</si>
  <si>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</si>
  <si>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</si>
  <si>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</si>
  <si>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</si>
  <si>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</si>
  <si>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</si>
  <si>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</si>
  <si>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</si>
  <si>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</si>
  <si>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FX: 865-675-5572</t>
  </si>
  <si>
    <t>Specification: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</si>
  <si>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</si>
  <si>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</si>
  <si>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</si>
  <si>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</si>
  <si>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</si>
  <si>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</si>
  <si>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</si>
  <si>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Total:</t>
  </si>
  <si>
    <t>COG:</t>
  </si>
  <si>
    <t>Margin</t>
  </si>
  <si>
    <t>Cost</t>
  </si>
  <si>
    <t>Cost:</t>
  </si>
  <si>
    <t>Gross Margin:</t>
  </si>
  <si>
    <t>Services</t>
  </si>
  <si>
    <t>Style #</t>
  </si>
  <si>
    <t>Price</t>
  </si>
  <si>
    <t>Extended</t>
  </si>
  <si>
    <t>Tax</t>
  </si>
  <si>
    <t>Product</t>
  </si>
  <si>
    <t>Fabric/Color</t>
  </si>
  <si>
    <t>*** Pricing valid for 90 days.</t>
  </si>
  <si>
    <t>*** Trip charges included for budgetary purposes only and are subject to change upon issue of construction schedule.</t>
  </si>
  <si>
    <t>*** Extra materials NOT included in above pricing.</t>
  </si>
  <si>
    <t>Quote #:</t>
  </si>
  <si>
    <t>Width</t>
  </si>
  <si>
    <t>Height</t>
  </si>
  <si>
    <t>Ext Cost</t>
  </si>
  <si>
    <t>Total Cost Budget</t>
  </si>
  <si>
    <t>Net Profit</t>
  </si>
  <si>
    <t>Net Margin</t>
  </si>
  <si>
    <t>Total Revenue</t>
  </si>
  <si>
    <t>Projections</t>
  </si>
  <si>
    <t>Read Window Products, LLC.</t>
  </si>
  <si>
    <t>Read Window Products, LLC</t>
  </si>
  <si>
    <t>Manual Bead Chain Clutch Operated Controls</t>
  </si>
  <si>
    <t>Notes:</t>
  </si>
  <si>
    <t>Installation based on fastening shades to aluminum window system. Any change in mount substrate or location is subject to surcharge.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</si>
  <si>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</si>
  <si>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</si>
  <si>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</si>
  <si>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</si>
  <si>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</si>
  <si>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</si>
  <si>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</si>
  <si>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</si>
  <si>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</si>
  <si>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</si>
  <si>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</si>
  <si>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</si>
  <si>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</si>
  <si>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</si>
  <si>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</si>
  <si>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</si>
  <si>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</si>
  <si>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</si>
  <si>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</si>
  <si>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</si>
  <si>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</si>
  <si>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Product Descriptions:</t>
  </si>
  <si>
    <t>*** Above to be used as guide on product &amp; required install for all manually operated product (NOT MOTORIZED)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</si>
  <si>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</si>
  <si>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</si>
  <si>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</si>
  <si>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</si>
  <si>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</si>
  <si>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</si>
  <si>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</si>
  <si>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</si>
  <si>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</si>
  <si>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</si>
  <si>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</si>
  <si>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</si>
  <si>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Installation based on fastening shades to aluminum window system. Any change in mount substrate or location is subject to surcharge.</t>
  </si>
  <si>
    <t>Blinds</t>
  </si>
  <si>
    <t>Custom 2" Vinyl Blinds, Standard Valance, Standard Controls (Cord Lift - Cord Tilt)</t>
  </si>
  <si>
    <t>Custom Ultravue 2" Faux Wood Blinds, Standard Options and Controls</t>
  </si>
  <si>
    <t>Custom Timber Ultravue 2" Faux Wood Blinds, Std Valance w/ Magnets, Standard Controls, Inside Mount</t>
  </si>
  <si>
    <t>Roller Shades</t>
  </si>
  <si>
    <t>Custom Motorized Roller Shade w/ Fascia</t>
  </si>
  <si>
    <t>Custom Single Roller Shades w/ Fascia, Manual Bead Chain Clutch Operated Control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</si>
  <si>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</si>
  <si>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</si>
  <si>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</si>
  <si>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</si>
  <si>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</si>
  <si>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</si>
  <si>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</si>
  <si>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</si>
  <si>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</si>
  <si>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Shutters</t>
  </si>
  <si>
    <t>Custom FR Rated Plantation Shutters, 3.5" Louvers,  LFrame, Std Tilt, Outside Mount</t>
  </si>
  <si>
    <t>Caco</t>
  </si>
  <si>
    <t>Manufacturer</t>
  </si>
  <si>
    <t>Sales Rep</t>
  </si>
  <si>
    <t>Contact Info.</t>
  </si>
  <si>
    <t>Acct #</t>
  </si>
  <si>
    <t>Products</t>
  </si>
  <si>
    <t>debbie@cacoinc.com</t>
  </si>
  <si>
    <t>carolyn@cacoinc.com</t>
  </si>
  <si>
    <t>conley@cacoinc.com</t>
  </si>
  <si>
    <t>Levolor</t>
  </si>
  <si>
    <t>Jason Lee</t>
  </si>
  <si>
    <t>Mark Gleeson</t>
  </si>
  <si>
    <t>commercial.quotes@levolor.com</t>
  </si>
  <si>
    <t>mark.gleeson@levolor.com</t>
  </si>
  <si>
    <t>Lutron</t>
  </si>
  <si>
    <t>jnlee@lutron.com</t>
  </si>
  <si>
    <t>484-264-3798</t>
  </si>
  <si>
    <t>Draper</t>
  </si>
  <si>
    <t>Ross Rhodes</t>
  </si>
  <si>
    <t>rrhodes@draperinc.om</t>
  </si>
  <si>
    <t>www.draperonline.com</t>
  </si>
  <si>
    <t>www.lutron.com</t>
  </si>
  <si>
    <t>Mecho</t>
  </si>
  <si>
    <t>Cherie Simmons</t>
  </si>
  <si>
    <t>cherie.simmons@mechoshade.com</t>
  </si>
  <si>
    <t>M82568</t>
  </si>
  <si>
    <t>718-729-2020</t>
  </si>
  <si>
    <t>www.mechoshade.cm</t>
  </si>
  <si>
    <t>Norman</t>
  </si>
  <si>
    <t>www.normanusa.com</t>
  </si>
  <si>
    <t>Shades</t>
  </si>
  <si>
    <t>Manual Single Roller Shades</t>
  </si>
  <si>
    <t>Manual Dual Roller Shades</t>
  </si>
  <si>
    <t>Motorized Single Roller Shades</t>
  </si>
  <si>
    <t>Motorized Dual Roller Shades</t>
  </si>
  <si>
    <t>Spring Window Fashions</t>
  </si>
  <si>
    <t>Eric Lake</t>
  </si>
  <si>
    <t>eric.lake@springwindowfashions.com</t>
  </si>
  <si>
    <t>contractquotes@springswindowfashions.com</t>
  </si>
  <si>
    <t>Mark Atwood</t>
  </si>
  <si>
    <t>marka@normanusa.com</t>
  </si>
  <si>
    <t>contractsales@normanusa.com</t>
  </si>
  <si>
    <t>dstorm@readwindow.com</t>
  </si>
  <si>
    <t xml:space="preserve">David Storm </t>
  </si>
  <si>
    <t xml:space="preserve"> </t>
  </si>
  <si>
    <t>Estimator</t>
  </si>
  <si>
    <t>865-770-5812</t>
  </si>
  <si>
    <t>PH: 865-770-5812</t>
  </si>
  <si>
    <t xml:space="preserve">Manual Solar Screen Shades </t>
  </si>
  <si>
    <t xml:space="preserve">Total </t>
  </si>
  <si>
    <t>Exposed Roller Fabric Tube (No Fascia)</t>
  </si>
  <si>
    <t>Installation included</t>
  </si>
  <si>
    <t>Measure Fee</t>
  </si>
  <si>
    <t>Install Trip Charge Budget                                                                           (Mileage, Time)</t>
  </si>
  <si>
    <t>Terms &amp; Conditions:</t>
  </si>
  <si>
    <t>5.</t>
  </si>
  <si>
    <t>In the event of tax exempt status, a resale certificate must be included with the Purchase Order / Contract.</t>
  </si>
  <si>
    <t>Location</t>
  </si>
  <si>
    <t>30 days of the above date.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</si>
  <si>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</si>
  <si>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 xml:space="preserve">RWP Roller Shade </t>
  </si>
  <si>
    <t>Install of Shades</t>
  </si>
  <si>
    <t>Clutch Operated Privacy Roller Shades</t>
  </si>
  <si>
    <t xml:space="preserve">Chattanooga TN </t>
  </si>
  <si>
    <t xml:space="preserve">Fabric:  Halden 3%  Color: White/Black  </t>
  </si>
  <si>
    <t>Fabric:Halden 3%      color: White/Black</t>
  </si>
  <si>
    <t>Freight Budget</t>
  </si>
  <si>
    <t>Measure Trip Charge                                                                         (Mileage, Time,)</t>
  </si>
  <si>
    <t xml:space="preserve">Payment Terms: 100% Prepayment for orders total less than $5K and 50% deposit for orders more than $5K. Balance due of Completed Production and/or Services Rendered. </t>
  </si>
  <si>
    <t>CSLA School Art RM</t>
  </si>
  <si>
    <t xml:space="preserve">Install of Shades over 12' high </t>
  </si>
  <si>
    <r>
      <t xml:space="preserve">Estimate For:  Bid File 24-28   </t>
    </r>
    <r>
      <rPr>
        <b/>
        <u/>
        <sz val="11"/>
        <rFont val="Estrangelo Edessa"/>
      </rPr>
      <t>CSLA Art Room Shades</t>
    </r>
  </si>
  <si>
    <t xml:space="preserve">Bid File 24-28 </t>
  </si>
  <si>
    <t>25-316  (Bid File 24-28)</t>
  </si>
  <si>
    <t>Lower-1a</t>
  </si>
  <si>
    <t>Lower-1b</t>
  </si>
  <si>
    <t>Lower-2a</t>
  </si>
  <si>
    <t>Lower-2b</t>
  </si>
  <si>
    <t>Lower-3</t>
  </si>
  <si>
    <t>Lower-4</t>
  </si>
  <si>
    <t>Upperr-1a</t>
  </si>
  <si>
    <t>Upperr-1b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</si>
</sst>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7">
    <font>
      <sz val="11"/>
      <name val="Garamond"/>
    </font>
    <font>
      <sz val="11"/>
      <color theme="1"/>
      <name val="Calibri"/>
      <family val="2"/>
      <scheme val="minor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name val="Estrangelo Edessa"/>
      <family val="4"/>
    </font>
    <font>
      <b/>
      <sz val="11"/>
      <name val="Estrangelo Edessa"/>
      <family val="4"/>
    </font>
    <font>
      <u/>
      <sz val="11"/>
      <color indexed="12"/>
      <name val="Estrangelo Edessa"/>
      <family val="4"/>
    </font>
    <font>
      <b/>
      <u/>
      <sz val="11"/>
      <name val="Garamond"/>
      <family val="1"/>
    </font>
    <font>
      <u/>
      <sz val="11"/>
      <name val="Garamond"/>
      <family val="1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b/>
      <u/>
      <sz val="11"/>
      <name val="Estrangelo Edessa"/>
    </font>
    <font>
      <b/>
      <sz val="14"/>
      <name val="Arial"/>
      <family val="2"/>
    </font>
    <font>
      <sz val="8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0">
    <xf numFmtId="0" fontId="0" fillId="0" borderId="0" xfId="0"/>
    <xf numFmtId="0" fontId="5" fillId="0" borderId="0" xfId="5" applyAlignment="1" applyProtection="1"/>
    <xf numFmtId="0" fontId="6" fillId="0" borderId="3" xfId="0" applyFont="1" applyBorder="1"/>
    <xf numFmtId="0" fontId="6" fillId="0" borderId="4" xfId="0" applyFont="1" applyBorder="1"/>
    <xf numFmtId="44" fontId="6" fillId="0" borderId="5" xfId="4" applyFont="1" applyBorder="1"/>
    <xf numFmtId="0" fontId="6" fillId="0" borderId="6" xfId="0" applyFont="1" applyBorder="1"/>
    <xf numFmtId="10" fontId="6" fillId="2" borderId="6" xfId="7" applyNumberFormat="1" applyFont="1" applyFill="1" applyBorder="1"/>
    <xf numFmtId="44" fontId="6" fillId="2" borderId="2" xfId="4" applyFont="1" applyFill="1" applyBorder="1"/>
    <xf numFmtId="0" fontId="6" fillId="0" borderId="7" xfId="0" applyFont="1" applyBorder="1"/>
    <xf numFmtId="0" fontId="6" fillId="0" borderId="8" xfId="0" applyFont="1" applyBorder="1"/>
    <xf numFmtId="44" fontId="6" fillId="2" borderId="9" xfId="4" applyFont="1" applyFill="1" applyBorder="1"/>
    <xf numFmtId="44" fontId="6" fillId="0" borderId="0" xfId="4" applyFont="1" applyFill="1" applyBorder="1"/>
    <xf numFmtId="44" fontId="6" fillId="0" borderId="0" xfId="4" applyFont="1" applyBorder="1"/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6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1" xfId="0" applyFont="1" applyFill="1" applyBorder="1" applyAlignment="1">
      <alignment horizontal="center"/>
    </xf>
    <xf numFmtId="44" fontId="15" fillId="3" borderId="11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6" fillId="0" borderId="12" xfId="0" applyFont="1" applyBorder="1" applyAlignment="1">
      <alignment horizontal="center" wrapText="1"/>
    </xf>
    <xf numFmtId="44" fontId="6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7" fillId="0" borderId="0" xfId="0" applyNumberFormat="1" applyFont="1"/>
    <xf numFmtId="44" fontId="15" fillId="0" borderId="0" xfId="0" applyNumberFormat="1" applyFont="1"/>
    <xf numFmtId="44" fontId="18" fillId="0" borderId="0" xfId="0" applyNumberFormat="1" applyFont="1"/>
    <xf numFmtId="0" fontId="6" fillId="0" borderId="0" xfId="0" applyFont="1"/>
    <xf numFmtId="44" fontId="20" fillId="0" borderId="0" xfId="0" applyNumberFormat="1" applyFont="1"/>
    <xf numFmtId="0" fontId="7" fillId="0" borderId="0" xfId="0" applyFont="1" applyAlignment="1">
      <alignment horizontal="center"/>
    </xf>
    <xf numFmtId="44" fontId="6" fillId="0" borderId="0" xfId="0" applyNumberFormat="1" applyFont="1"/>
    <xf numFmtId="0" fontId="0" fillId="0" borderId="11" xfId="0" applyBorder="1" applyAlignment="1">
      <alignment horizontal="center"/>
    </xf>
    <xf numFmtId="10" fontId="6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4" fillId="0" borderId="0" xfId="0" applyFont="1"/>
    <xf numFmtId="0" fontId="21" fillId="0" borderId="0" xfId="0" applyFont="1"/>
    <xf numFmtId="0" fontId="6" fillId="0" borderId="11" xfId="0" applyFont="1" applyBorder="1" applyAlignment="1">
      <alignment horizontal="center" wrapText="1"/>
    </xf>
    <xf numFmtId="44" fontId="17" fillId="0" borderId="0" xfId="1" applyFont="1" applyFill="1"/>
    <xf numFmtId="0" fontId="6" fillId="0" borderId="11" xfId="0" applyFont="1" applyBorder="1" applyAlignment="1">
      <alignment horizontal="center"/>
    </xf>
    <xf numFmtId="165" fontId="6" fillId="0" borderId="11" xfId="3" applyNumberFormat="1" applyFont="1" applyFill="1" applyBorder="1" applyAlignment="1">
      <alignment horizontal="center"/>
    </xf>
    <xf numFmtId="44" fontId="6" fillId="0" borderId="11" xfId="1" applyFont="1" applyFill="1" applyBorder="1"/>
    <xf numFmtId="44" fontId="0" fillId="0" borderId="0" xfId="0" applyNumberFormat="1"/>
    <xf numFmtId="0" fontId="4" fillId="0" borderId="0" xfId="0" applyFont="1" applyAlignment="1">
      <alignment horizontal="right"/>
    </xf>
    <xf numFmtId="0" fontId="3" fillId="0" borderId="4" xfId="0" applyFont="1" applyBorder="1"/>
    <xf numFmtId="0" fontId="0" fillId="0" borderId="13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10" xfId="0" applyNumberFormat="1" applyFont="1" applyBorder="1"/>
    <xf numFmtId="44" fontId="6" fillId="0" borderId="12" xfId="1" applyFont="1" applyFill="1" applyBorder="1" applyAlignment="1">
      <alignment horizontal="center"/>
    </xf>
    <xf numFmtId="2" fontId="17" fillId="0" borderId="0" xfId="0" applyNumberFormat="1" applyFont="1"/>
    <xf numFmtId="9" fontId="22" fillId="0" borderId="8" xfId="6" applyFont="1" applyFill="1" applyBorder="1" applyAlignment="1">
      <alignment horizontal="center"/>
    </xf>
    <xf numFmtId="165" fontId="7" fillId="0" borderId="10" xfId="4" applyNumberFormat="1" applyFont="1" applyFill="1" applyBorder="1"/>
    <xf numFmtId="0" fontId="15" fillId="3" borderId="15" xfId="0" applyFont="1" applyFill="1" applyBorder="1" applyAlignment="1">
      <alignment horizontal="center"/>
    </xf>
    <xf numFmtId="0" fontId="16" fillId="3" borderId="15" xfId="0" applyFont="1" applyFill="1" applyBorder="1" applyAlignment="1">
      <alignment horizontal="center"/>
    </xf>
    <xf numFmtId="10" fontId="15" fillId="3" borderId="15" xfId="6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/>
    </xf>
    <xf numFmtId="164" fontId="23" fillId="0" borderId="0" xfId="0" quotePrefix="1" applyNumberFormat="1" applyFont="1" applyAlignment="1">
      <alignment horizontal="center"/>
    </xf>
    <xf numFmtId="0" fontId="24" fillId="0" borderId="0" xfId="0" applyFont="1"/>
    <xf numFmtId="0" fontId="23" fillId="0" borderId="0" xfId="0" applyFont="1" applyAlignment="1">
      <alignment horizontal="center"/>
    </xf>
    <xf numFmtId="0" fontId="25" fillId="0" borderId="0" xfId="5" applyFont="1" applyAlignment="1" applyProtection="1"/>
    <xf numFmtId="0" fontId="23" fillId="0" borderId="0" xfId="0" applyFont="1" applyAlignment="1">
      <alignment horizontal="left"/>
    </xf>
    <xf numFmtId="0" fontId="23" fillId="0" borderId="2" xfId="0" applyFont="1" applyBorder="1"/>
    <xf numFmtId="0" fontId="24" fillId="0" borderId="0" xfId="0" applyFont="1" applyAlignment="1">
      <alignment horizontal="center"/>
    </xf>
    <xf numFmtId="9" fontId="24" fillId="0" borderId="0" xfId="0" applyNumberFormat="1" applyFont="1" applyAlignment="1">
      <alignment horizontal="center"/>
    </xf>
    <xf numFmtId="0" fontId="24" fillId="0" borderId="1" xfId="0" applyFont="1" applyBorder="1" applyAlignment="1">
      <alignment horizontal="left"/>
    </xf>
    <xf numFmtId="9" fontId="23" fillId="0" borderId="0" xfId="0" applyNumberFormat="1" applyFont="1" applyAlignment="1">
      <alignment horizontal="right"/>
    </xf>
    <xf numFmtId="44" fontId="23" fillId="0" borderId="0" xfId="1" applyFont="1" applyBorder="1" applyAlignment="1">
      <alignment horizontal="center"/>
    </xf>
    <xf numFmtId="0" fontId="23" fillId="0" borderId="10" xfId="0" applyFont="1" applyBorder="1" applyAlignment="1">
      <alignment horizontal="left"/>
    </xf>
    <xf numFmtId="0" fontId="23" fillId="0" borderId="10" xfId="0" applyFont="1" applyBorder="1" applyAlignment="1">
      <alignment horizontal="center"/>
    </xf>
    <xf numFmtId="0" fontId="23" fillId="0" borderId="10" xfId="0" applyFont="1" applyBorder="1"/>
    <xf numFmtId="9" fontId="24" fillId="0" borderId="10" xfId="0" applyNumberFormat="1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3" fillId="0" borderId="0" xfId="0" quotePrefix="1" applyFont="1" applyAlignment="1">
      <alignment horizontal="center"/>
    </xf>
    <xf numFmtId="0" fontId="5" fillId="0" borderId="0" xfId="5" applyFill="1" applyBorder="1" applyAlignment="1" applyProtection="1">
      <alignment horizontal="left"/>
    </xf>
    <xf numFmtId="0" fontId="19" fillId="0" borderId="16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65" fontId="15" fillId="0" borderId="1" xfId="0" applyNumberFormat="1" applyFont="1" applyBorder="1" applyAlignment="1">
      <alignment horizontal="center"/>
    </xf>
    <xf numFmtId="9" fontId="22" fillId="0" borderId="0" xfId="6" applyFont="1" applyFill="1" applyBorder="1" applyAlignment="1">
      <alignment horizontal="center"/>
    </xf>
    <xf numFmtId="165" fontId="7" fillId="0" borderId="0" xfId="4" applyNumberFormat="1" applyFont="1" applyFill="1" applyBorder="1"/>
    <xf numFmtId="0" fontId="24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0" xfId="0" applyFont="1"/>
    <xf numFmtId="44" fontId="26" fillId="0" borderId="0" xfId="1" applyFont="1"/>
    <xf numFmtId="44" fontId="2" fillId="0" borderId="0" xfId="1" applyFont="1"/>
    <xf numFmtId="44" fontId="0" fillId="0" borderId="0" xfId="1" applyFont="1"/>
    <xf numFmtId="0" fontId="27" fillId="0" borderId="0" xfId="0" applyFont="1"/>
    <xf numFmtId="9" fontId="2" fillId="0" borderId="0" xfId="6" applyFont="1"/>
    <xf numFmtId="0" fontId="6" fillId="0" borderId="0" xfId="0" applyFont="1" applyAlignment="1">
      <alignment horizontal="left"/>
    </xf>
    <xf numFmtId="0" fontId="28" fillId="0" borderId="0" xfId="0" applyFont="1"/>
    <xf numFmtId="44" fontId="28" fillId="0" borderId="0" xfId="1" applyFont="1"/>
    <xf numFmtId="0" fontId="6" fillId="0" borderId="0" xfId="0" applyFont="1" applyAlignment="1">
      <alignment horizontal="right"/>
    </xf>
    <xf numFmtId="0" fontId="29" fillId="0" borderId="0" xfId="0" applyFont="1"/>
    <xf numFmtId="0" fontId="0" fillId="0" borderId="0" xfId="0" applyAlignment="1">
      <alignment wrapText="1"/>
    </xf>
    <xf numFmtId="0" fontId="30" fillId="0" borderId="0" xfId="0" applyFont="1"/>
    <xf numFmtId="0" fontId="30" fillId="0" borderId="19" xfId="0" applyFont="1" applyBorder="1"/>
    <xf numFmtId="0" fontId="31" fillId="0" borderId="11" xfId="0" applyFont="1" applyBorder="1"/>
    <xf numFmtId="0" fontId="2" fillId="0" borderId="11" xfId="0" applyFont="1" applyBorder="1"/>
    <xf numFmtId="0" fontId="5" fillId="0" borderId="0" xfId="5" applyFill="1" applyBorder="1" applyAlignment="1" applyProtection="1"/>
    <xf numFmtId="0" fontId="31" fillId="0" borderId="18" xfId="0" applyFont="1" applyBorder="1"/>
    <xf numFmtId="44" fontId="6" fillId="0" borderId="0" xfId="0" applyNumberFormat="1" applyFont="1" applyAlignment="1">
      <alignment horizontal="center"/>
    </xf>
    <xf numFmtId="44" fontId="6" fillId="2" borderId="0" xfId="9" applyFont="1" applyFill="1" applyBorder="1" applyAlignment="1">
      <alignment horizontal="right"/>
    </xf>
    <xf numFmtId="44" fontId="6" fillId="0" borderId="0" xfId="9" applyFont="1" applyFill="1" applyBorder="1" applyAlignment="1">
      <alignment horizontal="center"/>
    </xf>
    <xf numFmtId="44" fontId="6" fillId="0" borderId="2" xfId="0" applyNumberFormat="1" applyFont="1" applyBorder="1" applyAlignment="1">
      <alignment horizontal="center"/>
    </xf>
    <xf numFmtId="10" fontId="6" fillId="0" borderId="0" xfId="7" applyNumberFormat="1" applyFont="1" applyFill="1" applyBorder="1"/>
    <xf numFmtId="0" fontId="0" fillId="0" borderId="12" xfId="0" applyBorder="1" applyAlignment="1">
      <alignment horizontal="center"/>
    </xf>
    <xf numFmtId="44" fontId="6" fillId="0" borderId="12" xfId="1" applyFont="1" applyFill="1" applyBorder="1" applyAlignment="1">
      <alignment horizontal="right"/>
    </xf>
    <xf numFmtId="0" fontId="6" fillId="0" borderId="12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/>
    </xf>
    <xf numFmtId="44" fontId="6" fillId="0" borderId="11" xfId="1" applyFont="1" applyFill="1" applyBorder="1" applyAlignment="1">
      <alignment horizontal="center"/>
    </xf>
    <xf numFmtId="44" fontId="6" fillId="0" borderId="11" xfId="1" applyFont="1" applyFill="1" applyBorder="1" applyAlignment="1">
      <alignment horizontal="right"/>
    </xf>
    <xf numFmtId="44" fontId="17" fillId="0" borderId="0" xfId="1" applyFont="1" applyFill="1" applyBorder="1" applyAlignment="1">
      <alignment horizontal="center"/>
    </xf>
    <xf numFmtId="165" fontId="7" fillId="4" borderId="17" xfId="3" applyNumberFormat="1" applyFont="1" applyFill="1" applyBorder="1"/>
    <xf numFmtId="9" fontId="24" fillId="0" borderId="1" xfId="0" applyNumberFormat="1" applyFont="1" applyBorder="1" applyAlignment="1">
      <alignment horizontal="center"/>
    </xf>
    <xf numFmtId="44" fontId="23" fillId="0" borderId="0" xfId="1" applyFont="1" applyFill="1" applyBorder="1" applyAlignment="1">
      <alignment horizontal="center"/>
    </xf>
    <xf numFmtId="12" fontId="32" fillId="0" borderId="11" xfId="0" applyNumberFormat="1" applyFont="1" applyBorder="1" applyAlignment="1">
      <alignment horizontal="center"/>
    </xf>
    <xf numFmtId="12" fontId="32" fillId="0" borderId="14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 wrapText="1"/>
    </xf>
    <xf numFmtId="0" fontId="32" fillId="0" borderId="20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33" fillId="0" borderId="11" xfId="0" applyFont="1" applyBorder="1" applyAlignment="1">
      <alignment horizontal="center" wrapText="1"/>
    </xf>
    <xf numFmtId="0" fontId="32" fillId="0" borderId="14" xfId="0" applyFont="1" applyBorder="1" applyAlignment="1">
      <alignment horizontal="center"/>
    </xf>
    <xf numFmtId="44" fontId="6" fillId="0" borderId="14" xfId="1" applyFont="1" applyFill="1" applyBorder="1" applyAlignment="1">
      <alignment horizontal="center"/>
    </xf>
    <xf numFmtId="44" fontId="32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</cellXfs>
  <cellStyles count="12">
    <cellStyle name="Currency" xfId="1" builtinId="4"/>
    <cellStyle name="Currency 2" xfId="2" xr:uid="{00000000-0005-0000-0000-000001000000}"/>
    <cellStyle name="Currency 3" xfId="3" xr:uid="{00000000-0005-0000-0000-000002000000}"/>
    <cellStyle name="Currency 3 2" xfId="9" xr:uid="{00000000-0005-0000-0000-000003000000}"/>
    <cellStyle name="Currency 4" xfId="4" xr:uid="{00000000-0005-0000-0000-000004000000}"/>
    <cellStyle name="Currency 4 2" xfId="10" xr:uid="{00000000-0005-0000-0000-000005000000}"/>
    <cellStyle name="Hyperlink" xfId="5" builtinId="8"/>
    <cellStyle name="Normal" xfId="0" builtinId="0"/>
    <cellStyle name="Normal 2" xfId="8" xr:uid="{00000000-0005-0000-0000-000008000000}"/>
    <cellStyle name="Percent" xfId="6" builtinId="5"/>
    <cellStyle name="Percent 2" xfId="7" xr:uid="{00000000-0005-0000-0000-00000A000000}"/>
    <cellStyle name="Percent 2 2" xfId="11" xr:uid="{00000000-0005-0000-0000-00000B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114300</xdr:rowOff>
    </xdr:from>
    <xdr:to>
      <xdr:col>3</xdr:col>
      <xdr:colOff>494400</xdr:colOff>
      <xdr:row>9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B1A6C8-2413-4954-AEF6-BDA3ED048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114300"/>
          <a:ext cx="1570725" cy="1543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995363</xdr:colOff>
      <xdr:row>8</xdr:row>
      <xdr:rowOff>157163</xdr:rowOff>
    </xdr:to>
    <xdr:pic>
      <xdr:nvPicPr>
        <xdr:cNvPr id="37047" name="Picture 2">
          <a:extLst>
            <a:ext uri="{FF2B5EF4-FFF2-40B4-BE49-F238E27FC236}">
              <a16:creationId xmlns:a16="http://schemas.microsoft.com/office/drawing/2014/main" id="{C6276D95-186C-4D19-AFCF-5FABF3D71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6788" y="1762125"/>
          <a:ext cx="809625" cy="80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266700</xdr:colOff>
      <xdr:row>0</xdr:row>
      <xdr:rowOff>114300</xdr:rowOff>
    </xdr:from>
    <xdr:to>
      <xdr:col>9</xdr:col>
      <xdr:colOff>1057275</xdr:colOff>
      <xdr:row>3</xdr:row>
      <xdr:rowOff>1361</xdr:rowOff>
    </xdr:to>
    <xdr:pic>
      <xdr:nvPicPr>
        <xdr:cNvPr id="37049" name="Picture 1">
          <a:extLst>
            <a:ext uri="{FF2B5EF4-FFF2-40B4-BE49-F238E27FC236}">
              <a16:creationId xmlns:a16="http://schemas.microsoft.com/office/drawing/2014/main" id="{90E2B6B6-868A-4736-B7F3-362842682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0" y="114300"/>
          <a:ext cx="79057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80963</xdr:colOff>
      <xdr:row>3</xdr:row>
      <xdr:rowOff>133350</xdr:rowOff>
    </xdr:from>
    <xdr:to>
      <xdr:col>9</xdr:col>
      <xdr:colOff>1023938</xdr:colOff>
      <xdr:row>5</xdr:row>
      <xdr:rowOff>109538</xdr:rowOff>
    </xdr:to>
    <xdr:pic>
      <xdr:nvPicPr>
        <xdr:cNvPr id="37050" name="Picture 1">
          <a:extLst>
            <a:ext uri="{FF2B5EF4-FFF2-40B4-BE49-F238E27FC236}">
              <a16:creationId xmlns:a16="http://schemas.microsoft.com/office/drawing/2014/main" id="{179CF53C-ED14-403B-8BC7-C245C7480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2013" y="1038225"/>
          <a:ext cx="942975" cy="614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130970</xdr:colOff>
      <xdr:row>0</xdr:row>
      <xdr:rowOff>0</xdr:rowOff>
    </xdr:from>
    <xdr:to>
      <xdr:col>8</xdr:col>
      <xdr:colOff>833438</xdr:colOff>
      <xdr:row>8</xdr:row>
      <xdr:rowOff>122171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2363AE5-6A29-4CE2-BCA1-6741FCE1F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82251" y="0"/>
          <a:ext cx="2488406" cy="2491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U60"/>
  <sheetViews>
    <sheetView topLeftCell="A26" zoomScaleNormal="100" workbookViewId="0">
      <selection activeCell="G25" sqref="G25"/>
    </sheetView>
  </sheetViews>
  <sheetFormatPr defaultColWidth="9" defaultRowHeight="14.25"/>
  <cols>
    <col min="1" max="1" width="11.28515625" style="69" customWidth="1"/>
    <col min="2" max="7" width="9" style="69" customWidth="1"/>
    <col min="8" max="8" width="10.5703125" style="69" customWidth="1"/>
    <col min="9" max="9" width="10.28515625" style="69" customWidth="1"/>
    <col min="10" max="10" width="21.5703125" style="69" customWidth="1"/>
    <col min="11" max="11" width="9" style="69"/>
    <col min="12" max="14" width="11.42578125" style="69" customWidth="1"/>
    <col min="15" max="15" width="9" style="69"/>
    <col min="16" max="16" width="11.28515625" style="69" customWidth="1"/>
    <col min="17" max="17" width="13.28515625" style="69" customWidth="1"/>
    <col min="18" max="16384" width="9" style="69"/>
  </cols>
  <sheetData>
    <row r="8" spans="2:10" ht="15">
      <c r="H8" s="70"/>
      <c r="I8" s="71"/>
    </row>
    <row r="9" spans="2:10" ht="15">
      <c r="H9" s="70"/>
      <c r="I9" s="75"/>
    </row>
    <row r="10" spans="2:10" ht="15">
      <c r="H10" s="70"/>
    </row>
    <row r="11" spans="2:10" ht="15">
      <c r="B11" s="72" t="s">
        <v>21</v>
      </c>
      <c r="H11" s="70" t="s">
        <v>39</v>
      </c>
      <c r="I11" s="142" t="str">
        <f>'SOV '!F1</f>
        <v>25-316  (Bid File 24-28)</v>
      </c>
      <c r="J11" s="142"/>
    </row>
    <row r="12" spans="2:10" ht="15">
      <c r="B12" s="72" t="s">
        <v>13</v>
      </c>
      <c r="D12" s="69" t="s">
        <v>152</v>
      </c>
      <c r="H12" s="70" t="s">
        <v>19</v>
      </c>
      <c r="I12" s="71">
        <f ca="1">TODAY()</f>
        <v>45772</v>
      </c>
    </row>
    <row r="13" spans="2:10" ht="15">
      <c r="B13" s="72"/>
      <c r="H13" s="70"/>
    </row>
    <row r="14" spans="2:10" ht="15">
      <c r="B14" s="72" t="s">
        <v>2</v>
      </c>
      <c r="D14" s="69" t="s">
        <v>49</v>
      </c>
      <c r="H14" s="70" t="s">
        <v>1</v>
      </c>
    </row>
    <row r="15" spans="2:10" ht="15">
      <c r="B15" s="72"/>
      <c r="D15" s="69" t="s">
        <v>17</v>
      </c>
      <c r="H15" s="75" t="str">
        <f>'SOV '!F3</f>
        <v>CSLA School Art RM</v>
      </c>
    </row>
    <row r="16" spans="2:10" ht="15">
      <c r="B16" s="72"/>
      <c r="D16" s="69" t="s">
        <v>18</v>
      </c>
      <c r="H16" s="75" t="str">
        <f>'SOV '!F4</f>
        <v xml:space="preserve">Chattanooga TN </v>
      </c>
    </row>
    <row r="17" spans="2:14" ht="15">
      <c r="B17" s="72"/>
    </row>
    <row r="18" spans="2:14" ht="15">
      <c r="B18" s="70" t="s">
        <v>3</v>
      </c>
      <c r="D18" s="69" t="s">
        <v>150</v>
      </c>
      <c r="H18" s="72" t="s">
        <v>15</v>
      </c>
    </row>
    <row r="19" spans="2:14">
      <c r="D19" s="69" t="s">
        <v>154</v>
      </c>
      <c r="H19" s="69" t="s">
        <v>155</v>
      </c>
    </row>
    <row r="20" spans="2:14">
      <c r="D20" s="69" t="s">
        <v>14</v>
      </c>
    </row>
    <row r="21" spans="2:14" ht="15">
      <c r="D21" s="1" t="s">
        <v>149</v>
      </c>
      <c r="I21" s="74"/>
    </row>
    <row r="22" spans="2:14" ht="15" thickBot="1">
      <c r="B22" s="76"/>
      <c r="C22" s="76"/>
      <c r="D22" s="76"/>
      <c r="E22" s="76"/>
      <c r="F22" s="76"/>
      <c r="G22" s="76"/>
      <c r="H22" s="76"/>
      <c r="I22" s="76"/>
      <c r="J22" s="76"/>
    </row>
    <row r="23" spans="2:14" ht="16.5" thickTop="1" thickBot="1">
      <c r="B23" s="77"/>
      <c r="C23" s="77"/>
      <c r="D23" s="77"/>
      <c r="E23" s="77"/>
      <c r="F23" s="77"/>
      <c r="G23" s="77"/>
      <c r="H23" s="78"/>
      <c r="I23" s="77"/>
    </row>
    <row r="24" spans="2:14" ht="15.75" thickBot="1">
      <c r="B24" s="70" t="s">
        <v>178</v>
      </c>
      <c r="C24" s="73"/>
      <c r="D24" s="70"/>
      <c r="E24" s="73"/>
      <c r="F24" s="73"/>
      <c r="G24" s="73"/>
      <c r="H24" s="78"/>
      <c r="I24" s="77"/>
      <c r="L24" s="3" t="s">
        <v>24</v>
      </c>
      <c r="M24" s="10">
        <v>0</v>
      </c>
      <c r="N24" s="4"/>
    </row>
    <row r="25" spans="2:14" ht="15.75" thickTop="1">
      <c r="B25" s="70"/>
      <c r="E25" s="73"/>
      <c r="F25" s="73"/>
      <c r="G25" s="73"/>
      <c r="I25" s="80"/>
      <c r="J25" s="81"/>
      <c r="L25" s="2" t="s">
        <v>25</v>
      </c>
      <c r="M25" s="11">
        <f>SUM(M24/(1-N25))</f>
        <v>0</v>
      </c>
      <c r="N25" s="6">
        <v>0.3</v>
      </c>
    </row>
    <row r="26" spans="2:14" ht="15">
      <c r="B26" s="94" t="s">
        <v>0</v>
      </c>
      <c r="C26" s="73"/>
      <c r="D26" s="79" t="s">
        <v>4</v>
      </c>
      <c r="E26" s="73"/>
      <c r="F26" s="73"/>
      <c r="H26" s="78"/>
      <c r="I26" s="77"/>
      <c r="J26" s="130" t="s">
        <v>156</v>
      </c>
      <c r="L26" s="2" t="s">
        <v>22</v>
      </c>
      <c r="M26" s="12">
        <f>SUM(N26*M25)</f>
        <v>0</v>
      </c>
      <c r="N26" s="6">
        <v>0</v>
      </c>
    </row>
    <row r="27" spans="2:14" ht="15" thickBot="1">
      <c r="B27" s="73">
        <v>8</v>
      </c>
      <c r="C27" s="73" t="s">
        <v>5</v>
      </c>
      <c r="D27" s="75" t="s">
        <v>169</v>
      </c>
      <c r="E27" s="73"/>
      <c r="F27" s="73"/>
      <c r="G27" s="73"/>
      <c r="I27" s="80"/>
      <c r="J27" s="131">
        <f>'SOV '!J27</f>
        <v>3737.5</v>
      </c>
      <c r="L27" s="2" t="s">
        <v>29</v>
      </c>
      <c r="M27" s="7">
        <v>0</v>
      </c>
      <c r="N27" s="5"/>
    </row>
    <row r="28" spans="2:14" ht="15.75" thickTop="1" thickBot="1">
      <c r="C28" s="73"/>
      <c r="D28" s="75" t="s">
        <v>157</v>
      </c>
      <c r="E28" s="73"/>
      <c r="F28" s="73"/>
      <c r="G28" s="73"/>
      <c r="I28" s="80"/>
      <c r="J28" s="81"/>
      <c r="L28" s="8" t="s">
        <v>23</v>
      </c>
      <c r="M28" s="65">
        <f>SUM(M25:M27)</f>
        <v>0</v>
      </c>
      <c r="N28" s="9"/>
    </row>
    <row r="29" spans="2:14">
      <c r="B29" s="75"/>
      <c r="C29" s="73"/>
      <c r="D29" s="75" t="s">
        <v>172</v>
      </c>
      <c r="E29" s="73"/>
      <c r="F29" s="73"/>
      <c r="G29" s="73"/>
      <c r="I29" s="80"/>
      <c r="J29" s="81"/>
      <c r="L29" s="39"/>
      <c r="M29" s="93"/>
      <c r="N29" s="39"/>
    </row>
    <row r="30" spans="2:14">
      <c r="B30" s="75"/>
      <c r="C30" s="73"/>
      <c r="D30" s="75" t="s">
        <v>50</v>
      </c>
      <c r="E30" s="73"/>
      <c r="F30" s="73"/>
      <c r="G30" s="73"/>
      <c r="I30" s="80"/>
      <c r="J30" s="81"/>
      <c r="L30" s="39"/>
      <c r="M30" s="93"/>
      <c r="N30" s="39"/>
    </row>
    <row r="31" spans="2:14">
      <c r="B31" s="75"/>
      <c r="C31" s="73"/>
      <c r="D31" s="75" t="s">
        <v>158</v>
      </c>
      <c r="E31" s="73"/>
      <c r="F31" s="73"/>
      <c r="G31" s="73"/>
      <c r="I31" s="80"/>
      <c r="J31" s="81"/>
      <c r="L31" s="39"/>
      <c r="M31" s="93"/>
      <c r="N31" s="39"/>
    </row>
    <row r="32" spans="2:14">
      <c r="E32" s="73"/>
      <c r="F32" s="73"/>
      <c r="G32" s="73"/>
      <c r="I32" s="80"/>
      <c r="J32" s="81"/>
      <c r="L32" s="39"/>
      <c r="M32" s="93"/>
      <c r="N32" s="39"/>
    </row>
    <row r="33" spans="1:21" ht="15">
      <c r="B33" s="72" t="s">
        <v>51</v>
      </c>
      <c r="C33" s="73"/>
      <c r="D33" s="75"/>
      <c r="E33" s="73"/>
      <c r="F33" s="73"/>
      <c r="G33" s="73"/>
      <c r="H33" s="78"/>
      <c r="I33" s="77"/>
    </row>
    <row r="34" spans="1:21">
      <c r="B34" s="87" t="s">
        <v>7</v>
      </c>
      <c r="C34" s="146" t="s">
        <v>52</v>
      </c>
      <c r="D34" s="145"/>
      <c r="E34" s="145"/>
      <c r="F34" s="145"/>
      <c r="G34" s="145"/>
      <c r="H34" s="145"/>
      <c r="I34" s="145"/>
      <c r="J34" s="145"/>
    </row>
    <row r="35" spans="1:21">
      <c r="B35" s="87"/>
      <c r="C35" s="145"/>
      <c r="D35" s="145"/>
      <c r="E35" s="145"/>
      <c r="F35" s="145"/>
      <c r="G35" s="145"/>
      <c r="H35" s="145"/>
      <c r="I35" s="145"/>
      <c r="J35" s="145"/>
    </row>
    <row r="36" spans="1:21" ht="15.75" thickBot="1">
      <c r="B36" s="84"/>
      <c r="C36" s="84"/>
      <c r="D36" s="82"/>
      <c r="E36" s="83"/>
      <c r="F36" s="83"/>
      <c r="G36" s="83"/>
      <c r="H36" s="85"/>
      <c r="I36" s="86"/>
      <c r="J36" s="84"/>
    </row>
    <row r="37" spans="1:21" ht="15" customHeight="1">
      <c r="A37" s="73"/>
      <c r="B37" s="77"/>
      <c r="C37" s="77"/>
      <c r="D37" s="77"/>
      <c r="E37" s="77"/>
      <c r="F37" s="77"/>
      <c r="G37" s="77"/>
      <c r="H37" s="78"/>
      <c r="I37" s="77"/>
    </row>
    <row r="38" spans="1:21" ht="15" customHeight="1">
      <c r="B38" s="123" t="s">
        <v>161</v>
      </c>
      <c r="C38" s="96"/>
      <c r="D38" s="96"/>
      <c r="E38" s="96"/>
      <c r="F38" s="96"/>
      <c r="G38" s="96"/>
      <c r="H38" s="96"/>
      <c r="I38" s="96"/>
      <c r="J38" s="96"/>
      <c r="M38" s="87"/>
      <c r="N38" s="145"/>
      <c r="O38" s="145"/>
      <c r="P38" s="145"/>
      <c r="Q38" s="145"/>
      <c r="R38" s="145"/>
      <c r="S38" s="145"/>
      <c r="T38" s="145"/>
      <c r="U38" s="145"/>
    </row>
    <row r="39" spans="1:21" ht="15" customHeight="1">
      <c r="B39" s="124" t="s">
        <v>7</v>
      </c>
      <c r="C39" s="125" t="s">
        <v>8</v>
      </c>
      <c r="D39" s="96"/>
      <c r="E39" s="96"/>
      <c r="F39" s="96"/>
      <c r="G39" s="96"/>
      <c r="H39" s="96"/>
      <c r="I39" s="96"/>
      <c r="J39" s="96"/>
    </row>
    <row r="40" spans="1:21" ht="15" customHeight="1">
      <c r="B40" s="124"/>
      <c r="C40" s="125" t="s">
        <v>165</v>
      </c>
      <c r="D40" s="96"/>
      <c r="E40" s="96"/>
      <c r="F40" s="96"/>
      <c r="G40" s="96"/>
      <c r="H40" s="96"/>
      <c r="I40" s="96"/>
      <c r="J40" s="96"/>
    </row>
    <row r="41" spans="1:21" ht="15" customHeight="1">
      <c r="B41" s="124" t="s">
        <v>9</v>
      </c>
      <c r="C41" s="143" t="s">
        <v>166</v>
      </c>
      <c r="D41" s="144"/>
      <c r="E41" s="144"/>
      <c r="F41" s="144"/>
      <c r="G41" s="144"/>
      <c r="H41" s="144"/>
      <c r="I41" s="144"/>
      <c r="J41" s="144"/>
    </row>
    <row r="42" spans="1:21" ht="15" customHeight="1">
      <c r="B42" s="124" t="s">
        <v>10</v>
      </c>
      <c r="C42" s="143" t="s">
        <v>20</v>
      </c>
      <c r="D42" s="144"/>
      <c r="E42" s="144"/>
      <c r="F42" s="144"/>
      <c r="G42" s="144"/>
      <c r="H42" s="144"/>
      <c r="I42" s="144"/>
      <c r="J42" s="144"/>
    </row>
    <row r="43" spans="1:21" ht="15">
      <c r="B43" s="124"/>
      <c r="C43" s="144"/>
      <c r="D43" s="144"/>
      <c r="E43" s="144"/>
      <c r="F43" s="144"/>
      <c r="G43" s="144"/>
      <c r="H43" s="144"/>
      <c r="I43" s="144"/>
      <c r="J43" s="144"/>
    </row>
    <row r="44" spans="1:21" ht="15" customHeight="1">
      <c r="B44" s="124" t="s">
        <v>11</v>
      </c>
      <c r="C44" s="147" t="s">
        <v>175</v>
      </c>
      <c r="D44" s="148"/>
      <c r="E44" s="148"/>
      <c r="F44" s="148"/>
      <c r="G44" s="148"/>
      <c r="H44" s="148"/>
      <c r="I44" s="148"/>
      <c r="J44" s="148"/>
    </row>
    <row r="45" spans="1:21" ht="15">
      <c r="B45" s="124"/>
      <c r="C45" s="148"/>
      <c r="D45" s="148"/>
      <c r="E45" s="148"/>
      <c r="F45" s="148"/>
      <c r="G45" s="148"/>
      <c r="H45" s="148"/>
      <c r="I45" s="148"/>
      <c r="J45" s="148"/>
    </row>
    <row r="46" spans="1:21" ht="15" customHeight="1">
      <c r="B46" s="124" t="s">
        <v>162</v>
      </c>
      <c r="C46" s="143" t="s">
        <v>163</v>
      </c>
      <c r="D46" s="144"/>
      <c r="E46" s="144"/>
      <c r="F46" s="144"/>
      <c r="G46" s="144"/>
      <c r="H46" s="144"/>
      <c r="I46" s="144"/>
      <c r="J46" s="144"/>
    </row>
    <row r="47" spans="1:21" ht="15" customHeight="1">
      <c r="B47" s="124"/>
      <c r="C47" s="144"/>
      <c r="D47" s="144"/>
      <c r="E47" s="144"/>
      <c r="F47" s="144"/>
      <c r="G47" s="144"/>
      <c r="H47" s="144"/>
      <c r="I47" s="144"/>
      <c r="J47" s="144"/>
    </row>
    <row r="48" spans="1:21" ht="15" customHeight="1">
      <c r="B48" s="87"/>
    </row>
    <row r="49" spans="2:2" ht="15" customHeight="1">
      <c r="B49" s="75" t="s">
        <v>12</v>
      </c>
    </row>
    <row r="50" spans="2:2" ht="15" customHeight="1">
      <c r="B50" s="73"/>
    </row>
    <row r="51" spans="2:2" ht="15" customHeight="1">
      <c r="B51" s="75" t="s">
        <v>150</v>
      </c>
    </row>
    <row r="52" spans="2:2" ht="15" customHeight="1">
      <c r="B52" s="72" t="s">
        <v>48</v>
      </c>
    </row>
    <row r="53" spans="2:2" ht="15" customHeight="1"/>
    <row r="54" spans="2:2" ht="15" customHeight="1">
      <c r="B54" s="87"/>
    </row>
    <row r="55" spans="2:2" ht="15" customHeight="1"/>
    <row r="56" spans="2:2" ht="15" customHeight="1"/>
    <row r="57" spans="2:2">
      <c r="B57" s="87"/>
    </row>
    <row r="60" spans="2:2">
      <c r="B60" s="87"/>
    </row>
  </sheetData>
  <mergeCells count="7">
    <mergeCell ref="I11:J11"/>
    <mergeCell ref="C46:J47"/>
    <mergeCell ref="N38:U38"/>
    <mergeCell ref="C34:J35"/>
    <mergeCell ref="C41:J41"/>
    <mergeCell ref="C42:J43"/>
    <mergeCell ref="C44:J45"/>
  </mergeCells>
  <hyperlinks>
    <hyperlink ref="D21" r:id="rId1" xr:uid="{00000000-0004-0000-0000-000000000000}"/>
  </hyperlinks>
  <pageMargins left="0.7" right="0.7" top="0.75" bottom="0.75" header="0.3" footer="0.3"/>
  <pageSetup scale="9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U209"/>
  <sheetViews>
    <sheetView tabSelected="1" topLeftCell="A4" zoomScale="70" zoomScaleNormal="70" workbookViewId="0">
      <selection activeCell="G28" sqref="G28"/>
    </sheetView>
  </sheetViews>
  <sheetFormatPr defaultColWidth="9.42578125" defaultRowHeight="15"/>
  <cols>
    <col min="1" max="1" width="8.140625" style="16" customWidth="1"/>
    <col min="2" max="2" width="18.28515625" style="16" customWidth="1"/>
    <col min="3" max="3" width="10.5703125" style="16" customWidth="1"/>
    <col min="4" max="4" width="15.28515625" style="16" customWidth="1"/>
    <col min="5" max="5" width="50.5703125" style="16" customWidth="1"/>
    <col min="6" max="6" width="48" style="16" customWidth="1"/>
    <col min="7" max="9" width="13.42578125" style="16" customWidth="1"/>
    <col min="10" max="10" width="16.85546875" customWidth="1"/>
    <col min="11" max="11" width="12.85546875" customWidth="1"/>
    <col min="12" max="12" width="10" bestFit="1" customWidth="1"/>
    <col min="14" max="14" width="12" customWidth="1"/>
    <col min="15" max="15" width="14.5703125" customWidth="1"/>
    <col min="16" max="16" width="13" customWidth="1"/>
    <col min="17" max="17" width="16" customWidth="1"/>
    <col min="18" max="18" width="13.5703125" customWidth="1"/>
    <col min="19" max="19" width="15.5703125" customWidth="1"/>
    <col min="20" max="20" width="11.5703125" bestFit="1" customWidth="1"/>
    <col min="21" max="21" width="10.7109375" bestFit="1" customWidth="1"/>
  </cols>
  <sheetData>
    <row r="1" spans="1:21" ht="30" customHeight="1">
      <c r="A1" s="149">
        <f ca="1">TODAY()</f>
        <v>45772</v>
      </c>
      <c r="B1" s="149"/>
      <c r="C1" s="149"/>
      <c r="D1" s="149"/>
      <c r="E1" s="14" t="s">
        <v>16</v>
      </c>
      <c r="F1" s="15" t="s">
        <v>180</v>
      </c>
      <c r="G1"/>
      <c r="M1" s="105" t="s">
        <v>27</v>
      </c>
      <c r="N1" s="115">
        <f>SUM(P12:P20)</f>
        <v>890.89</v>
      </c>
      <c r="O1" s="17"/>
      <c r="Q1" s="39"/>
      <c r="R1" s="11"/>
      <c r="S1" s="12"/>
      <c r="U1" s="46"/>
    </row>
    <row r="2" spans="1:21" ht="16.5" customHeight="1">
      <c r="A2" s="13"/>
      <c r="B2" s="13"/>
      <c r="C2" s="13"/>
      <c r="E2"/>
      <c r="G2" s="18"/>
      <c r="M2" s="105" t="s">
        <v>28</v>
      </c>
      <c r="N2" s="44">
        <v>0.57999999999999996</v>
      </c>
      <c r="O2" s="116">
        <f>SUM(N1/(1-N2))</f>
        <v>2121.17</v>
      </c>
      <c r="Q2" s="39"/>
      <c r="R2" s="11"/>
      <c r="S2" s="118"/>
      <c r="U2" s="53"/>
    </row>
    <row r="3" spans="1:21" s="21" customFormat="1" ht="25.15" customHeight="1" thickBot="1">
      <c r="A3" s="20" t="s">
        <v>48</v>
      </c>
      <c r="B3" s="20"/>
      <c r="C3" s="20"/>
      <c r="D3" s="14"/>
      <c r="E3" s="14" t="s">
        <v>1</v>
      </c>
      <c r="F3" s="15" t="s">
        <v>176</v>
      </c>
      <c r="G3" s="20"/>
      <c r="H3" s="14"/>
      <c r="I3" s="14"/>
      <c r="M3" s="105" t="s">
        <v>22</v>
      </c>
      <c r="N3" s="44">
        <v>0</v>
      </c>
      <c r="O3" s="117">
        <f>SUM(O2*N3)</f>
        <v>0</v>
      </c>
      <c r="Q3" s="39"/>
      <c r="R3" s="12"/>
      <c r="S3" s="118"/>
    </row>
    <row r="4" spans="1:21" s="21" customFormat="1" ht="25.15" customHeight="1" thickTop="1">
      <c r="A4" s="20" t="s">
        <v>17</v>
      </c>
      <c r="B4" s="14"/>
      <c r="C4" s="14"/>
      <c r="D4" s="14"/>
      <c r="E4" s="14"/>
      <c r="F4" s="15" t="s">
        <v>170</v>
      </c>
      <c r="G4" s="20"/>
      <c r="H4" s="14"/>
      <c r="I4" s="14"/>
      <c r="M4" s="17"/>
      <c r="N4" s="17"/>
      <c r="O4" s="114">
        <f>SUM(O2:O3)</f>
        <v>2121.17</v>
      </c>
      <c r="Q4" s="39"/>
      <c r="R4" s="11"/>
      <c r="S4" s="39"/>
    </row>
    <row r="5" spans="1:21" s="21" customFormat="1" ht="25.15" customHeight="1">
      <c r="A5" s="20" t="s">
        <v>18</v>
      </c>
      <c r="B5" s="14"/>
      <c r="C5" s="14"/>
      <c r="D5" s="14"/>
      <c r="E5" s="14" t="s">
        <v>3</v>
      </c>
      <c r="F5" s="20" t="s">
        <v>150</v>
      </c>
      <c r="G5" s="20"/>
      <c r="H5" s="14"/>
      <c r="I5" s="14"/>
      <c r="Q5" s="39"/>
      <c r="R5" s="93"/>
      <c r="S5" s="39"/>
    </row>
    <row r="6" spans="1:21" s="21" customFormat="1" ht="25.15" customHeight="1">
      <c r="A6" s="14"/>
      <c r="B6" s="14"/>
      <c r="C6" s="14"/>
      <c r="D6" s="14"/>
      <c r="E6" s="14"/>
      <c r="F6" s="21" t="s">
        <v>153</v>
      </c>
      <c r="G6" s="14"/>
      <c r="H6" s="14"/>
      <c r="I6" s="14"/>
    </row>
    <row r="7" spans="1:21" s="21" customFormat="1" ht="25.15" customHeight="1">
      <c r="A7" s="14"/>
      <c r="B7" s="14"/>
      <c r="C7" s="14"/>
      <c r="D7" s="14"/>
      <c r="E7" s="14"/>
      <c r="F7" s="88" t="s">
        <v>149</v>
      </c>
      <c r="G7" s="14"/>
      <c r="H7" s="14"/>
      <c r="I7" s="14"/>
      <c r="P7" s="54" t="s">
        <v>46</v>
      </c>
      <c r="Q7" s="53">
        <f>SUM(H12:H26)</f>
        <v>3737.5</v>
      </c>
    </row>
    <row r="8" spans="1:21" ht="18" customHeight="1" thickBot="1">
      <c r="A8" s="22"/>
      <c r="D8" s="23"/>
      <c r="F8" s="22"/>
      <c r="G8" s="24"/>
    </row>
    <row r="9" spans="1:21" ht="30" customHeight="1">
      <c r="A9" s="25"/>
      <c r="B9" s="25"/>
      <c r="C9" s="25"/>
      <c r="D9" s="18"/>
      <c r="E9" s="141" t="s">
        <v>179</v>
      </c>
      <c r="Q9" s="55" t="s">
        <v>47</v>
      </c>
      <c r="R9" s="56"/>
      <c r="S9" s="56"/>
      <c r="T9" s="57"/>
    </row>
    <row r="10" spans="1:21" s="30" customFormat="1" ht="14.65" customHeight="1">
      <c r="A10" s="26"/>
      <c r="B10" s="26"/>
      <c r="C10" s="26"/>
      <c r="D10" s="26"/>
      <c r="E10" s="26"/>
      <c r="F10" s="26" t="s">
        <v>30</v>
      </c>
      <c r="G10" s="27" t="s">
        <v>31</v>
      </c>
      <c r="H10" s="27" t="s">
        <v>32</v>
      </c>
      <c r="I10" s="27" t="s">
        <v>33</v>
      </c>
      <c r="J10" s="27" t="s">
        <v>31</v>
      </c>
      <c r="K10" s="28"/>
      <c r="L10"/>
      <c r="M10" s="29">
        <v>0.6</v>
      </c>
      <c r="Q10" s="58"/>
      <c r="R10" s="34" t="s">
        <v>43</v>
      </c>
      <c r="S10" s="34" t="s">
        <v>44</v>
      </c>
      <c r="T10" s="59" t="s">
        <v>45</v>
      </c>
    </row>
    <row r="11" spans="1:21" s="30" customFormat="1" ht="25.15" customHeight="1" thickBot="1">
      <c r="A11" s="66" t="s">
        <v>0</v>
      </c>
      <c r="B11" s="66" t="s">
        <v>164</v>
      </c>
      <c r="C11" s="66" t="s">
        <v>40</v>
      </c>
      <c r="D11" s="67" t="s">
        <v>41</v>
      </c>
      <c r="E11" s="67" t="s">
        <v>34</v>
      </c>
      <c r="F11" s="66" t="s">
        <v>35</v>
      </c>
      <c r="G11" s="66" t="s">
        <v>5</v>
      </c>
      <c r="H11" s="66" t="s">
        <v>6</v>
      </c>
      <c r="I11" s="68">
        <v>0</v>
      </c>
      <c r="J11" s="66" t="s">
        <v>6</v>
      </c>
      <c r="K11" s="28"/>
      <c r="L11" t="s">
        <v>26</v>
      </c>
      <c r="M11" t="s">
        <v>25</v>
      </c>
      <c r="P11" s="30" t="s">
        <v>42</v>
      </c>
      <c r="Q11" s="60"/>
      <c r="R11" s="61">
        <f>SUM(P12:P26)</f>
        <v>1877.39</v>
      </c>
      <c r="S11" s="61">
        <f>SUM(Q7-R11)</f>
        <v>1860.11</v>
      </c>
      <c r="T11" s="64">
        <f>SUM(Q7-R11)/Q7</f>
        <v>0.5</v>
      </c>
    </row>
    <row r="12" spans="1:21" s="30" customFormat="1" ht="33" customHeight="1" thickTop="1">
      <c r="A12" s="122">
        <v>1</v>
      </c>
      <c r="B12" s="122" t="s">
        <v>181</v>
      </c>
      <c r="C12" s="132">
        <v>106.25</v>
      </c>
      <c r="D12" s="132">
        <v>74</v>
      </c>
      <c r="E12" s="31" t="s">
        <v>167</v>
      </c>
      <c r="F12" s="31" t="s">
        <v>171</v>
      </c>
      <c r="G12" s="62">
        <f>M12</f>
        <v>371.4</v>
      </c>
      <c r="H12" s="62">
        <f>G12*A12</f>
        <v>371.4</v>
      </c>
      <c r="I12" s="62">
        <f t="shared" ref="I12" si="0">SUM(H12*$I$11)</f>
        <v>0</v>
      </c>
      <c r="J12" s="62">
        <f t="shared" ref="J12" si="1">SUM(H12:I12)</f>
        <v>371.4</v>
      </c>
      <c r="K12" s="28"/>
      <c r="L12" s="33">
        <v>148.56</v>
      </c>
      <c r="M12" s="45">
        <f t="shared" ref="M12" si="2">SUM(L12/(1-$M$10))</f>
        <v>371.4</v>
      </c>
      <c r="P12" s="49">
        <f>L12*A12</f>
        <v>148.56</v>
      </c>
      <c r="Q12" s="34"/>
      <c r="R12" s="63"/>
      <c r="S12" s="36"/>
      <c r="T12" s="128"/>
    </row>
    <row r="13" spans="1:21" s="30" customFormat="1" ht="33" customHeight="1">
      <c r="A13" s="122">
        <v>1</v>
      </c>
      <c r="B13" s="122" t="s">
        <v>182</v>
      </c>
      <c r="C13" s="132">
        <v>75</v>
      </c>
      <c r="D13" s="132">
        <v>74</v>
      </c>
      <c r="E13" s="31" t="s">
        <v>167</v>
      </c>
      <c r="F13" s="31" t="s">
        <v>171</v>
      </c>
      <c r="G13" s="62">
        <f t="shared" ref="G13:G16" si="3">M13</f>
        <v>260.35000000000002</v>
      </c>
      <c r="H13" s="62">
        <f>G13*A13</f>
        <v>260.35000000000002</v>
      </c>
      <c r="I13" s="62">
        <f t="shared" ref="I13" si="4">SUM(H13*$I$11)</f>
        <v>0</v>
      </c>
      <c r="J13" s="62">
        <f t="shared" ref="J13" si="5">SUM(H13:I13)</f>
        <v>260.35000000000002</v>
      </c>
      <c r="K13" s="28"/>
      <c r="L13" s="33">
        <v>104.14</v>
      </c>
      <c r="M13" s="45">
        <f t="shared" ref="M13:M16" si="6">SUM(L13/(1-$M$10))</f>
        <v>260.35000000000002</v>
      </c>
      <c r="P13" s="49">
        <f>L13*A13</f>
        <v>104.14</v>
      </c>
      <c r="Q13" s="34"/>
      <c r="R13" s="63"/>
      <c r="S13" s="36"/>
      <c r="T13" s="128"/>
    </row>
    <row r="14" spans="1:21" s="30" customFormat="1" ht="33" customHeight="1">
      <c r="A14" s="122">
        <v>1</v>
      </c>
      <c r="B14" s="122" t="s">
        <v>183</v>
      </c>
      <c r="C14" s="132">
        <v>74</v>
      </c>
      <c r="D14" s="132">
        <v>74</v>
      </c>
      <c r="E14" s="31" t="s">
        <v>167</v>
      </c>
      <c r="F14" s="31" t="s">
        <v>171</v>
      </c>
      <c r="G14" s="62">
        <f t="shared" si="3"/>
        <v>258.33</v>
      </c>
      <c r="H14" s="62">
        <f>G14*A14</f>
        <v>258.33</v>
      </c>
      <c r="I14" s="62">
        <f t="shared" ref="I14" si="7">SUM(H14*$I$11)</f>
        <v>0</v>
      </c>
      <c r="J14" s="62">
        <f t="shared" ref="J14" si="8">SUM(H14:I14)</f>
        <v>258.33</v>
      </c>
      <c r="K14" s="28"/>
      <c r="L14" s="33">
        <v>103.33</v>
      </c>
      <c r="M14" s="45">
        <f t="shared" si="6"/>
        <v>258.33</v>
      </c>
      <c r="P14" s="49">
        <f>L14*A14</f>
        <v>103.33</v>
      </c>
      <c r="Q14" s="34"/>
      <c r="R14" s="63"/>
      <c r="S14" s="36"/>
      <c r="T14" s="128"/>
    </row>
    <row r="15" spans="1:21" s="30" customFormat="1" ht="33" customHeight="1">
      <c r="A15" s="122">
        <v>1</v>
      </c>
      <c r="B15" s="122" t="s">
        <v>184</v>
      </c>
      <c r="C15" s="132">
        <v>74</v>
      </c>
      <c r="D15" s="132">
        <v>74</v>
      </c>
      <c r="E15" s="31" t="s">
        <v>167</v>
      </c>
      <c r="F15" s="31" t="s">
        <v>171</v>
      </c>
      <c r="G15" s="62">
        <f t="shared" si="3"/>
        <v>258.33</v>
      </c>
      <c r="H15" s="62">
        <f>G15*A15</f>
        <v>258.33</v>
      </c>
      <c r="I15" s="62">
        <f t="shared" ref="I15" si="9">SUM(H15*$I$11)</f>
        <v>0</v>
      </c>
      <c r="J15" s="62">
        <f t="shared" ref="J15" si="10">SUM(H15:I15)</f>
        <v>258.33</v>
      </c>
      <c r="K15" s="28"/>
      <c r="L15" s="33">
        <v>103.33</v>
      </c>
      <c r="M15" s="45">
        <f t="shared" si="6"/>
        <v>258.33</v>
      </c>
      <c r="P15" s="49">
        <f>L15*A15</f>
        <v>103.33</v>
      </c>
      <c r="Q15" s="34"/>
      <c r="R15" s="63"/>
      <c r="S15" s="36"/>
      <c r="T15" s="128"/>
    </row>
    <row r="16" spans="1:21" s="30" customFormat="1" ht="33" customHeight="1">
      <c r="A16" s="122">
        <v>1</v>
      </c>
      <c r="B16" s="122" t="s">
        <v>185</v>
      </c>
      <c r="C16" s="132">
        <v>75.625</v>
      </c>
      <c r="D16" s="132">
        <v>74</v>
      </c>
      <c r="E16" s="31" t="s">
        <v>167</v>
      </c>
      <c r="F16" s="31" t="s">
        <v>171</v>
      </c>
      <c r="G16" s="62">
        <f t="shared" si="3"/>
        <v>261.10000000000002</v>
      </c>
      <c r="H16" s="62">
        <f>G16*A16</f>
        <v>261.10000000000002</v>
      </c>
      <c r="I16" s="62">
        <f t="shared" ref="I16" si="11">SUM(H16*$I$11)</f>
        <v>0</v>
      </c>
      <c r="J16" s="62">
        <f t="shared" ref="J16" si="12">SUM(H16:I16)</f>
        <v>261.10000000000002</v>
      </c>
      <c r="K16" s="28"/>
      <c r="L16" s="33">
        <v>104.44</v>
      </c>
      <c r="M16" s="45">
        <f t="shared" si="6"/>
        <v>261.10000000000002</v>
      </c>
      <c r="P16" s="49">
        <f>L16*A16</f>
        <v>104.44</v>
      </c>
      <c r="Q16" s="34"/>
      <c r="R16" s="63"/>
      <c r="S16" s="36"/>
      <c r="T16" s="128"/>
    </row>
    <row r="17" spans="1:20" s="30" customFormat="1" ht="33" customHeight="1">
      <c r="A17" s="122">
        <v>1</v>
      </c>
      <c r="B17" s="122" t="s">
        <v>186</v>
      </c>
      <c r="C17" s="132">
        <v>37.625</v>
      </c>
      <c r="D17" s="132">
        <v>74</v>
      </c>
      <c r="E17" s="31" t="s">
        <v>167</v>
      </c>
      <c r="F17" s="31" t="s">
        <v>171</v>
      </c>
      <c r="G17" s="62">
        <f t="shared" ref="G17:G18" si="13">M17</f>
        <v>184.2</v>
      </c>
      <c r="H17" s="62">
        <f>G17*A17</f>
        <v>184.2</v>
      </c>
      <c r="I17" s="62">
        <f t="shared" ref="I17" si="14">SUM(H17*$I$11)</f>
        <v>0</v>
      </c>
      <c r="J17" s="62">
        <f t="shared" ref="J17" si="15">SUM(H17:I17)</f>
        <v>184.2</v>
      </c>
      <c r="K17" s="28"/>
      <c r="L17" s="33">
        <v>73.680000000000007</v>
      </c>
      <c r="M17" s="45">
        <f t="shared" ref="M17:M18" si="16">SUM(L17/(1-$M$10))</f>
        <v>184.2</v>
      </c>
      <c r="P17" s="49">
        <f>L17*A17</f>
        <v>73.680000000000007</v>
      </c>
      <c r="Q17" s="34"/>
      <c r="R17" s="63"/>
      <c r="S17" s="36"/>
      <c r="T17" s="128"/>
    </row>
    <row r="18" spans="1:20" s="30" customFormat="1" ht="33" customHeight="1">
      <c r="A18" s="122">
        <v>1</v>
      </c>
      <c r="B18" s="122" t="s">
        <v>187</v>
      </c>
      <c r="C18" s="132">
        <v>107</v>
      </c>
      <c r="D18" s="132">
        <v>74</v>
      </c>
      <c r="E18" s="31" t="s">
        <v>167</v>
      </c>
      <c r="F18" s="31" t="s">
        <v>171</v>
      </c>
      <c r="G18" s="62">
        <f t="shared" si="13"/>
        <v>373.18</v>
      </c>
      <c r="H18" s="62">
        <f>G18*A18</f>
        <v>373.18</v>
      </c>
      <c r="I18" s="62">
        <f t="shared" ref="I18" si="17">SUM(H18*$I$11)</f>
        <v>0</v>
      </c>
      <c r="J18" s="62">
        <f t="shared" ref="J18" si="18">SUM(H18:I18)</f>
        <v>373.18</v>
      </c>
      <c r="K18" s="28"/>
      <c r="L18" s="33">
        <v>149.27000000000001</v>
      </c>
      <c r="M18" s="45">
        <f t="shared" si="16"/>
        <v>373.18</v>
      </c>
      <c r="P18" s="49">
        <f>L18*A18</f>
        <v>149.27000000000001</v>
      </c>
      <c r="Q18" s="34"/>
      <c r="R18" s="63"/>
      <c r="S18" s="36"/>
      <c r="T18" s="128"/>
    </row>
    <row r="19" spans="1:20" s="30" customFormat="1" ht="33" customHeight="1">
      <c r="A19" s="122">
        <v>1</v>
      </c>
      <c r="B19" s="122" t="s">
        <v>188</v>
      </c>
      <c r="C19" s="132">
        <v>75</v>
      </c>
      <c r="D19" s="132">
        <v>74</v>
      </c>
      <c r="E19" s="31" t="s">
        <v>167</v>
      </c>
      <c r="F19" s="31" t="s">
        <v>171</v>
      </c>
      <c r="G19" s="62">
        <f t="shared" ref="G19" si="19">M19</f>
        <v>260.35000000000002</v>
      </c>
      <c r="H19" s="62">
        <f>G19*A19</f>
        <v>260.35000000000002</v>
      </c>
      <c r="I19" s="62">
        <f t="shared" ref="I19" si="20">SUM(H19*$I$11)</f>
        <v>0</v>
      </c>
      <c r="J19" s="62">
        <f t="shared" ref="J19" si="21">SUM(H19:I19)</f>
        <v>260.35000000000002</v>
      </c>
      <c r="K19" s="28"/>
      <c r="L19" s="33">
        <v>104.14</v>
      </c>
      <c r="M19" s="45">
        <f t="shared" ref="M19" si="22">SUM(L19/(1-$M$10))</f>
        <v>260.35000000000002</v>
      </c>
      <c r="P19" s="49">
        <f>L19*A19</f>
        <v>104.14</v>
      </c>
      <c r="Q19" s="34"/>
      <c r="R19" s="63"/>
      <c r="S19" s="36"/>
      <c r="T19" s="128"/>
    </row>
    <row r="20" spans="1:20" s="30" customFormat="1" ht="33" customHeight="1" thickBot="1">
      <c r="A20" s="135"/>
      <c r="B20" s="138"/>
      <c r="C20" s="133"/>
      <c r="D20" s="133"/>
      <c r="E20" s="134"/>
      <c r="F20" s="134"/>
      <c r="G20" s="139">
        <f t="shared" ref="G20" si="23">M20</f>
        <v>0</v>
      </c>
      <c r="H20" s="139">
        <f>G20*A20</f>
        <v>0</v>
      </c>
      <c r="I20" s="139">
        <f t="shared" ref="I20" si="24">SUM(H20*$I$11)</f>
        <v>0</v>
      </c>
      <c r="J20" s="139">
        <f t="shared" ref="J20" si="25">SUM(H20:I20)</f>
        <v>0</v>
      </c>
      <c r="K20" s="28"/>
      <c r="L20" s="140"/>
      <c r="M20" s="45"/>
      <c r="P20" s="49">
        <f>L20*A20</f>
        <v>0</v>
      </c>
      <c r="Q20" s="34"/>
      <c r="R20" s="63"/>
      <c r="S20" s="36"/>
      <c r="T20" s="128"/>
    </row>
    <row r="21" spans="1:20" s="30" customFormat="1" ht="33" customHeight="1">
      <c r="A21" s="119">
        <v>6</v>
      </c>
      <c r="B21" s="121"/>
      <c r="C21" s="121"/>
      <c r="D21" s="121"/>
      <c r="E21" s="31" t="s">
        <v>168</v>
      </c>
      <c r="F21" s="31"/>
      <c r="G21" s="62">
        <v>50</v>
      </c>
      <c r="H21" s="120">
        <f>G21*A21</f>
        <v>300</v>
      </c>
      <c r="I21" s="120"/>
      <c r="J21" s="120">
        <f t="shared" ref="J21:J26" si="26">SUM(H21:I21)</f>
        <v>300</v>
      </c>
      <c r="K21" s="28"/>
      <c r="L21" s="33">
        <v>35</v>
      </c>
      <c r="M21" s="45">
        <f>SUM(L21/(1-$N$21))</f>
        <v>46.67</v>
      </c>
      <c r="N21" s="29">
        <v>0.25</v>
      </c>
      <c r="O21" s="47"/>
      <c r="P21" s="49">
        <f>L21*A21</f>
        <v>210</v>
      </c>
      <c r="Q21" s="36"/>
      <c r="R21" s="63"/>
      <c r="S21" s="36"/>
      <c r="T21" s="128"/>
    </row>
    <row r="22" spans="1:20" s="30" customFormat="1" ht="33" customHeight="1">
      <c r="A22" s="119">
        <v>2</v>
      </c>
      <c r="B22" s="121"/>
      <c r="C22" s="121"/>
      <c r="D22" s="121"/>
      <c r="E22" s="31" t="s">
        <v>177</v>
      </c>
      <c r="F22" s="31"/>
      <c r="G22" s="62">
        <v>75</v>
      </c>
      <c r="H22" s="120">
        <f>G22*A22</f>
        <v>150</v>
      </c>
      <c r="I22" s="120"/>
      <c r="J22" s="120">
        <f t="shared" si="26"/>
        <v>150</v>
      </c>
      <c r="K22" s="28"/>
      <c r="L22" s="33">
        <v>50</v>
      </c>
      <c r="M22" s="45">
        <f>SUM(L22/(1-$N$21))</f>
        <v>66.67</v>
      </c>
      <c r="N22" s="29">
        <v>0.25</v>
      </c>
      <c r="O22" s="47"/>
      <c r="P22" s="49">
        <f>L22*A22</f>
        <v>100</v>
      </c>
      <c r="Q22" s="36"/>
      <c r="R22" s="63"/>
      <c r="S22" s="36"/>
      <c r="T22" s="128"/>
    </row>
    <row r="23" spans="1:20" s="30" customFormat="1" ht="33" customHeight="1">
      <c r="A23" s="43">
        <v>1</v>
      </c>
      <c r="B23" s="50"/>
      <c r="C23" s="50"/>
      <c r="D23" s="50"/>
      <c r="E23" s="48" t="s">
        <v>159</v>
      </c>
      <c r="F23" s="48"/>
      <c r="G23" s="62">
        <v>100</v>
      </c>
      <c r="H23" s="120">
        <f>G23*A23</f>
        <v>100</v>
      </c>
      <c r="I23" s="51"/>
      <c r="J23" s="52">
        <f t="shared" si="26"/>
        <v>100</v>
      </c>
      <c r="K23" s="28"/>
      <c r="L23" s="33">
        <f>50*1</f>
        <v>50</v>
      </c>
      <c r="M23" s="45">
        <f t="shared" ref="M23:M25" si="27">SUM(L23/(1-$N$21))</f>
        <v>66.67</v>
      </c>
      <c r="N23" s="34"/>
      <c r="O23" s="34"/>
      <c r="P23" s="49">
        <f>L23*A23</f>
        <v>50</v>
      </c>
      <c r="Q23" s="34"/>
      <c r="R23" s="34"/>
      <c r="S23" s="34"/>
      <c r="T23" s="92"/>
    </row>
    <row r="24" spans="1:20" s="30" customFormat="1" ht="33" customHeight="1">
      <c r="A24" s="50">
        <v>1</v>
      </c>
      <c r="B24" s="50"/>
      <c r="C24" s="50"/>
      <c r="D24" s="50"/>
      <c r="E24" s="48" t="s">
        <v>174</v>
      </c>
      <c r="F24" s="48"/>
      <c r="G24" s="62">
        <v>100</v>
      </c>
      <c r="H24" s="120">
        <f>G24*A24</f>
        <v>100</v>
      </c>
      <c r="I24" s="51"/>
      <c r="J24" s="52">
        <f t="shared" si="26"/>
        <v>100</v>
      </c>
      <c r="K24" s="28"/>
      <c r="L24" s="33">
        <f>0.625*20+35*1</f>
        <v>47.5</v>
      </c>
      <c r="M24" s="45">
        <f t="shared" si="27"/>
        <v>63.33</v>
      </c>
      <c r="N24" s="34"/>
      <c r="O24" s="34"/>
      <c r="P24" s="36">
        <f>A24*L24</f>
        <v>47.5</v>
      </c>
      <c r="Q24" s="36"/>
      <c r="R24" s="34"/>
      <c r="S24" s="34"/>
      <c r="T24" s="92"/>
    </row>
    <row r="25" spans="1:20" s="30" customFormat="1" ht="33" customHeight="1">
      <c r="A25" s="50">
        <v>1</v>
      </c>
      <c r="B25" s="50"/>
      <c r="C25" s="50"/>
      <c r="D25" s="50"/>
      <c r="E25" s="48" t="s">
        <v>160</v>
      </c>
      <c r="F25" s="137"/>
      <c r="G25" s="126">
        <v>550</v>
      </c>
      <c r="H25" s="127">
        <f>G25*A25</f>
        <v>550</v>
      </c>
      <c r="I25" s="51"/>
      <c r="J25" s="52">
        <f t="shared" si="26"/>
        <v>550</v>
      </c>
      <c r="K25" s="28"/>
      <c r="L25" s="33">
        <f>(0.7*220)+(50*4)</f>
        <v>354</v>
      </c>
      <c r="M25" s="45">
        <f t="shared" si="27"/>
        <v>472</v>
      </c>
      <c r="N25" s="34"/>
      <c r="O25" s="35"/>
      <c r="P25" s="36">
        <f>A25*L25</f>
        <v>354</v>
      </c>
      <c r="Q25" s="37"/>
      <c r="R25" s="38"/>
      <c r="S25" s="34"/>
      <c r="T25" s="92"/>
    </row>
    <row r="26" spans="1:20" s="30" customFormat="1" ht="33" customHeight="1">
      <c r="A26" s="50">
        <v>1</v>
      </c>
      <c r="B26" s="50"/>
      <c r="C26" s="50"/>
      <c r="D26" s="50"/>
      <c r="E26" s="48" t="s">
        <v>173</v>
      </c>
      <c r="F26" s="137"/>
      <c r="G26" s="126">
        <v>310.26</v>
      </c>
      <c r="H26" s="127">
        <f>G26*A26</f>
        <v>310.26</v>
      </c>
      <c r="I26" s="51"/>
      <c r="J26" s="52">
        <f t="shared" si="26"/>
        <v>310.26</v>
      </c>
      <c r="K26" s="28"/>
      <c r="L26" s="33">
        <v>225</v>
      </c>
      <c r="M26" s="45">
        <f t="shared" ref="M26" si="28">SUM(L26/(1-$N$21))</f>
        <v>300</v>
      </c>
      <c r="N26" s="34"/>
      <c r="O26" s="35"/>
      <c r="P26" s="36">
        <f>A26*L26</f>
        <v>225</v>
      </c>
      <c r="Q26" s="37"/>
      <c r="R26" s="38"/>
      <c r="S26" s="34"/>
      <c r="T26" s="92"/>
    </row>
    <row r="27" spans="1:20" s="30" customFormat="1" ht="33" customHeight="1">
      <c r="A27" s="89"/>
      <c r="B27" s="90"/>
      <c r="C27" s="136"/>
      <c r="D27" s="90"/>
      <c r="E27" s="90"/>
      <c r="F27" s="90"/>
      <c r="G27" s="90"/>
      <c r="H27" s="90"/>
      <c r="I27" s="91"/>
      <c r="J27" s="129">
        <f>SUM(J12:J26)</f>
        <v>3737.5</v>
      </c>
      <c r="K27" s="28"/>
      <c r="L27" s="34"/>
      <c r="M27" s="34"/>
      <c r="N27" s="34"/>
      <c r="O27" s="35"/>
      <c r="P27" s="34"/>
      <c r="Q27" s="34"/>
      <c r="R27" s="34"/>
      <c r="S27" s="34"/>
      <c r="T27" s="92"/>
    </row>
    <row r="28" spans="1:20" s="30" customFormat="1" ht="33" customHeight="1">
      <c r="A28" s="17"/>
      <c r="B28" s="17"/>
      <c r="C28" s="17"/>
      <c r="D28" s="17"/>
      <c r="E28" s="17"/>
      <c r="F28" s="17"/>
      <c r="G28" s="17"/>
      <c r="H28" s="17"/>
      <c r="I28" s="19"/>
      <c r="J28" s="32"/>
      <c r="K28" s="28"/>
      <c r="L28" s="34"/>
      <c r="M28" s="34"/>
      <c r="N28" s="34"/>
      <c r="O28" s="34"/>
      <c r="P28" s="34"/>
      <c r="Q28" s="34"/>
      <c r="R28" s="34"/>
      <c r="S28" s="34"/>
      <c r="T28" s="92"/>
    </row>
    <row r="29" spans="1:20" s="30" customFormat="1" ht="33" customHeight="1">
      <c r="A29" s="23" t="s">
        <v>36</v>
      </c>
      <c r="B29"/>
      <c r="C29"/>
      <c r="D29"/>
      <c r="E29" s="17"/>
      <c r="F29"/>
      <c r="G29"/>
      <c r="H29"/>
      <c r="I29" s="19"/>
      <c r="J29" s="32"/>
      <c r="K29" s="28"/>
      <c r="L29" s="34"/>
      <c r="M29" s="34"/>
      <c r="N29" s="34"/>
      <c r="O29" s="34"/>
      <c r="P29" s="34"/>
      <c r="Q29" s="34"/>
      <c r="R29" s="34"/>
      <c r="S29" s="34"/>
      <c r="T29" s="92"/>
    </row>
    <row r="30" spans="1:20" s="30" customFormat="1" ht="33" customHeight="1">
      <c r="A30" s="23" t="s">
        <v>37</v>
      </c>
      <c r="B30" s="34"/>
      <c r="C30" s="34"/>
      <c r="D30" s="34"/>
      <c r="E30" s="17"/>
      <c r="F30" s="34"/>
      <c r="G30" s="34"/>
      <c r="H30" s="34"/>
      <c r="I30" s="19"/>
      <c r="J30" s="32"/>
      <c r="K30" s="32"/>
      <c r="L30" s="34"/>
      <c r="M30" s="34"/>
      <c r="N30" s="34"/>
      <c r="O30" s="34"/>
      <c r="P30" s="34"/>
      <c r="Q30" s="34"/>
      <c r="R30" s="34"/>
      <c r="S30" s="34"/>
      <c r="T30" s="92"/>
    </row>
    <row r="31" spans="1:20" s="30" customFormat="1" ht="33" customHeight="1">
      <c r="A31" s="23" t="s">
        <v>38</v>
      </c>
      <c r="B31" s="34"/>
      <c r="C31" s="34"/>
      <c r="D31" s="34"/>
      <c r="E31" s="17"/>
      <c r="F31" s="34"/>
      <c r="G31" s="34"/>
      <c r="H31" s="34"/>
      <c r="I31" s="19"/>
      <c r="J31" s="32"/>
      <c r="K31" s="32"/>
      <c r="L31" s="34"/>
      <c r="M31" s="34"/>
      <c r="N31" s="34"/>
      <c r="O31" s="34"/>
      <c r="P31" s="34"/>
      <c r="Q31" s="34"/>
      <c r="R31" s="34"/>
      <c r="S31" s="34"/>
      <c r="T31" s="92"/>
    </row>
    <row r="32" spans="1:20" s="30" customFormat="1" ht="33" customHeight="1">
      <c r="A32" s="17"/>
      <c r="B32" s="34"/>
      <c r="C32" s="34"/>
      <c r="D32" s="34"/>
      <c r="E32" s="17"/>
      <c r="F32" s="34"/>
      <c r="G32" s="34"/>
      <c r="H32" s="34"/>
      <c r="I32" s="19"/>
      <c r="J32" s="32"/>
      <c r="K32" s="32"/>
      <c r="L32"/>
      <c r="M32"/>
      <c r="N32"/>
      <c r="O32"/>
      <c r="P32"/>
      <c r="Q32"/>
      <c r="R32"/>
      <c r="S32"/>
      <c r="T32" s="92"/>
    </row>
    <row r="33" spans="1:20" s="30" customFormat="1" ht="33" customHeight="1">
      <c r="A33" s="17"/>
      <c r="B33" s="34"/>
      <c r="C33" s="34"/>
      <c r="D33" s="34"/>
      <c r="E33" s="34"/>
      <c r="F33" s="34"/>
      <c r="G33" s="19"/>
      <c r="H33" s="32"/>
      <c r="I33" s="32"/>
      <c r="J33"/>
      <c r="K33"/>
      <c r="L33"/>
      <c r="M33"/>
      <c r="N33"/>
      <c r="O33"/>
      <c r="P33"/>
      <c r="Q33"/>
      <c r="R33" s="92"/>
    </row>
    <row r="34" spans="1:20" s="30" customFormat="1" ht="33" customHeight="1">
      <c r="A34" s="17"/>
      <c r="B34" s="17"/>
      <c r="C34" s="17"/>
      <c r="D34" s="17"/>
      <c r="E34"/>
      <c r="F34"/>
      <c r="G34" s="19"/>
      <c r="H34" s="32"/>
      <c r="I34" s="32"/>
      <c r="J34"/>
      <c r="K34"/>
      <c r="L34"/>
      <c r="M34"/>
      <c r="N34"/>
      <c r="O34"/>
      <c r="P34"/>
      <c r="Q34"/>
      <c r="R34" s="92"/>
    </row>
    <row r="35" spans="1:20" s="30" customFormat="1" ht="33" customHeight="1">
      <c r="A35" s="17"/>
      <c r="B35" s="17"/>
      <c r="C35" s="17"/>
      <c r="D35" s="17"/>
      <c r="E35" s="17"/>
      <c r="F35" s="17"/>
      <c r="G35" s="19"/>
      <c r="H35" s="32"/>
      <c r="I35" s="32"/>
      <c r="J35" s="34"/>
      <c r="K35" s="34"/>
      <c r="L35" s="34"/>
      <c r="M35" s="34"/>
      <c r="N35" s="34"/>
      <c r="O35" s="34"/>
      <c r="P35" s="34"/>
      <c r="Q35" s="34"/>
      <c r="R35" s="92"/>
    </row>
    <row r="36" spans="1:20" s="30" customFormat="1" ht="33" customHeight="1">
      <c r="A36" s="17"/>
      <c r="B36" s="17"/>
      <c r="C36" s="17"/>
      <c r="D36" s="17"/>
      <c r="E36" s="17"/>
      <c r="F36" s="17" t="s">
        <v>151</v>
      </c>
      <c r="G36" s="19"/>
      <c r="H36" s="32"/>
      <c r="I36" s="32"/>
      <c r="J36" s="34"/>
      <c r="K36" s="34"/>
      <c r="L36" s="34"/>
      <c r="M36" s="34"/>
      <c r="N36" s="34"/>
      <c r="O36" s="34"/>
      <c r="P36" s="34"/>
      <c r="Q36" s="34"/>
      <c r="R36" s="92"/>
    </row>
    <row r="37" spans="1:20" s="30" customFormat="1" ht="33" customHeight="1">
      <c r="A37" s="17"/>
      <c r="B37" s="17"/>
      <c r="C37" s="17"/>
      <c r="D37" s="17"/>
      <c r="E37" s="17"/>
      <c r="F37" s="17"/>
      <c r="G37" s="17"/>
      <c r="H37" s="17"/>
      <c r="I37" s="19"/>
      <c r="J37" s="32"/>
      <c r="K37" s="32"/>
      <c r="L37"/>
      <c r="M37"/>
      <c r="N37"/>
      <c r="O37"/>
      <c r="P37"/>
      <c r="Q37"/>
      <c r="R37"/>
      <c r="S37"/>
      <c r="T37" s="92"/>
    </row>
    <row r="38" spans="1:20" s="30" customFormat="1" ht="33" customHeight="1">
      <c r="A38" s="17"/>
      <c r="B38" s="17"/>
      <c r="C38" s="17"/>
      <c r="D38" s="17"/>
      <c r="E38" s="17"/>
      <c r="F38" s="17"/>
      <c r="G38" s="17"/>
      <c r="H38" s="17"/>
      <c r="I38" s="19"/>
      <c r="J38" s="32"/>
      <c r="K38" s="39"/>
      <c r="L38"/>
      <c r="M38"/>
      <c r="N38"/>
      <c r="O38"/>
      <c r="P38"/>
      <c r="Q38"/>
      <c r="R38"/>
      <c r="S38"/>
      <c r="T38" s="92"/>
    </row>
    <row r="39" spans="1:20" s="30" customFormat="1" ht="33" customHeight="1">
      <c r="A39" s="24"/>
      <c r="B39" s="24"/>
      <c r="C39" s="24"/>
      <c r="D39" s="17"/>
      <c r="E39" s="17"/>
      <c r="F39" s="17"/>
      <c r="G39" s="17"/>
      <c r="H39" s="17"/>
      <c r="I39" s="19"/>
      <c r="J39" s="32"/>
      <c r="K39" s="17"/>
      <c r="L39" s="34"/>
      <c r="M39" s="34"/>
      <c r="N39" s="34"/>
      <c r="O39" s="34"/>
      <c r="P39" s="34"/>
      <c r="Q39" s="34"/>
      <c r="R39" s="34"/>
      <c r="S39" s="34"/>
      <c r="T39" s="92"/>
    </row>
    <row r="40" spans="1:20" s="30" customFormat="1" ht="33" customHeight="1">
      <c r="A40" s="17"/>
      <c r="B40" s="17"/>
      <c r="C40" s="17"/>
      <c r="D40" s="17"/>
      <c r="E40" s="17"/>
      <c r="F40" s="17"/>
      <c r="G40" s="17"/>
      <c r="H40" s="17"/>
      <c r="I40" s="19"/>
      <c r="J40" s="32"/>
      <c r="K40" s="17"/>
      <c r="L40"/>
      <c r="M40"/>
      <c r="N40"/>
      <c r="O40"/>
      <c r="P40"/>
      <c r="Q40"/>
      <c r="R40"/>
      <c r="S40"/>
      <c r="T40" s="92"/>
    </row>
    <row r="41" spans="1:20" s="30" customFormat="1" ht="33" customHeight="1">
      <c r="A41" s="17"/>
      <c r="B41" s="17"/>
      <c r="C41" s="17"/>
      <c r="D41" s="17"/>
      <c r="E41" s="17"/>
      <c r="F41" s="17"/>
      <c r="G41" s="17"/>
      <c r="H41" s="17"/>
      <c r="I41" s="19"/>
      <c r="J41" s="32"/>
      <c r="K41" s="17"/>
      <c r="L41"/>
      <c r="M41"/>
      <c r="N41"/>
      <c r="O41"/>
      <c r="P41"/>
      <c r="Q41"/>
      <c r="R41"/>
      <c r="S41"/>
      <c r="T41" s="92"/>
    </row>
    <row r="42" spans="1:20" s="30" customFormat="1" ht="33" customHeight="1">
      <c r="A42" s="17"/>
      <c r="B42" s="17"/>
      <c r="C42" s="17"/>
      <c r="D42" s="17"/>
      <c r="E42" s="17"/>
      <c r="F42" s="17"/>
      <c r="G42" s="17"/>
      <c r="H42" s="17"/>
      <c r="I42" s="19"/>
      <c r="J42" s="32"/>
      <c r="K42" s="40"/>
      <c r="L42"/>
      <c r="M42"/>
      <c r="N42"/>
      <c r="O42"/>
      <c r="P42"/>
      <c r="Q42"/>
      <c r="R42"/>
      <c r="S42"/>
      <c r="T42" s="92"/>
    </row>
    <row r="43" spans="1:20" s="30" customFormat="1" ht="33" customHeight="1">
      <c r="A43" s="17"/>
      <c r="B43" s="17"/>
      <c r="C43" s="17"/>
      <c r="D43" s="17"/>
      <c r="E43" s="17"/>
      <c r="F43" s="17"/>
      <c r="G43" s="17"/>
      <c r="H43" s="17"/>
      <c r="I43" s="19"/>
      <c r="J43" s="32"/>
      <c r="K43" s="39"/>
      <c r="L43" s="34"/>
      <c r="M43" s="34"/>
      <c r="N43" s="34"/>
      <c r="O43" s="34"/>
      <c r="P43" s="34"/>
      <c r="Q43" s="34"/>
      <c r="R43" s="34"/>
      <c r="S43" s="34"/>
      <c r="T43" s="92"/>
    </row>
    <row r="44" spans="1:20" s="30" customFormat="1" ht="33" customHeight="1">
      <c r="A44" s="17"/>
      <c r="B44" s="17"/>
      <c r="C44" s="17"/>
      <c r="D44" s="17"/>
      <c r="E44" s="17"/>
      <c r="F44" s="17"/>
      <c r="G44" s="17"/>
      <c r="H44" s="17"/>
      <c r="I44" s="19"/>
      <c r="J44" s="32"/>
      <c r="K44" s="39"/>
      <c r="L44" s="34"/>
      <c r="M44" s="34"/>
      <c r="N44" s="34"/>
      <c r="O44" s="34"/>
      <c r="P44" s="34"/>
      <c r="Q44" s="34"/>
      <c r="R44" s="34"/>
      <c r="S44" s="34"/>
      <c r="T44" s="92"/>
    </row>
    <row r="45" spans="1:20" s="34" customFormat="1" ht="33" customHeight="1">
      <c r="A45" s="17"/>
      <c r="B45" s="17"/>
      <c r="C45" s="17"/>
      <c r="D45" s="17"/>
      <c r="E45" s="17"/>
      <c r="F45" s="17"/>
      <c r="G45" s="17"/>
      <c r="H45" s="17"/>
      <c r="I45" s="19"/>
      <c r="J45" s="32"/>
      <c r="K45" s="39"/>
    </row>
    <row r="46" spans="1:20" s="34" customFormat="1" ht="1.5" customHeight="1">
      <c r="A46" s="17"/>
      <c r="B46" s="17"/>
      <c r="C46" s="17"/>
      <c r="D46" s="17"/>
      <c r="E46" s="17"/>
      <c r="F46" s="17"/>
      <c r="G46" s="17"/>
      <c r="H46" s="17"/>
      <c r="I46" s="19"/>
      <c r="J46" s="32"/>
      <c r="K46" s="17"/>
      <c r="L46"/>
      <c r="M46"/>
      <c r="N46"/>
      <c r="O46"/>
      <c r="P46"/>
      <c r="Q46"/>
      <c r="R46"/>
      <c r="S46"/>
    </row>
    <row r="47" spans="1:20" s="34" customFormat="1" ht="30.75" customHeight="1">
      <c r="A47" s="17"/>
      <c r="B47" s="17"/>
      <c r="C47" s="17"/>
      <c r="D47" s="17"/>
      <c r="E47" s="17"/>
      <c r="F47" s="17"/>
      <c r="G47" s="17"/>
      <c r="H47" s="17"/>
      <c r="I47" s="19"/>
      <c r="J47" s="32"/>
      <c r="K47" s="17"/>
      <c r="L47"/>
      <c r="M47"/>
      <c r="N47"/>
      <c r="O47"/>
      <c r="P47"/>
      <c r="Q47"/>
      <c r="R47"/>
      <c r="S47"/>
    </row>
    <row r="48" spans="1:20" s="34" customFormat="1" ht="30" customHeight="1">
      <c r="A48" s="17"/>
      <c r="B48" s="17"/>
      <c r="C48" s="17"/>
      <c r="D48" s="17"/>
      <c r="E48" s="17"/>
      <c r="F48" s="17"/>
      <c r="G48" s="17"/>
      <c r="H48" s="17"/>
      <c r="I48" s="19"/>
      <c r="J48" s="32"/>
      <c r="K48" s="39"/>
      <c r="L48"/>
      <c r="M48"/>
      <c r="N48"/>
      <c r="O48"/>
      <c r="P48"/>
      <c r="Q48"/>
      <c r="R48"/>
      <c r="S48"/>
    </row>
    <row r="49" spans="1:19" s="34" customFormat="1" ht="30" customHeight="1">
      <c r="A49" s="17"/>
      <c r="B49" s="17"/>
      <c r="C49" s="17"/>
      <c r="D49" s="17"/>
      <c r="E49" s="17"/>
      <c r="F49" s="17"/>
      <c r="G49" s="17"/>
      <c r="H49" s="17"/>
      <c r="I49" s="19"/>
      <c r="J49" s="32"/>
      <c r="K49" s="39"/>
    </row>
    <row r="50" spans="1:19" s="34" customFormat="1" ht="30" customHeight="1">
      <c r="A50" s="17"/>
      <c r="B50" s="17"/>
      <c r="C50" s="17"/>
      <c r="D50" s="17"/>
      <c r="E50" s="17"/>
      <c r="F50" s="17"/>
      <c r="G50" s="17"/>
      <c r="H50" s="17"/>
      <c r="I50" s="19"/>
      <c r="J50" s="32"/>
      <c r="K50" s="40"/>
    </row>
    <row r="51" spans="1:19" s="34" customFormat="1" ht="30" customHeight="1">
      <c r="A51" s="17"/>
      <c r="B51" s="17"/>
      <c r="C51" s="17"/>
      <c r="D51" s="17"/>
      <c r="E51" s="17"/>
      <c r="F51" s="17"/>
      <c r="G51" s="17"/>
      <c r="H51" s="17"/>
      <c r="I51" s="19"/>
      <c r="J51" s="32"/>
      <c r="K51" s="39"/>
      <c r="L51"/>
      <c r="M51"/>
      <c r="N51"/>
      <c r="O51"/>
      <c r="P51"/>
      <c r="Q51"/>
      <c r="R51"/>
      <c r="S51"/>
    </row>
    <row r="52" spans="1:19" s="34" customFormat="1" ht="30" customHeight="1">
      <c r="A52" s="17"/>
      <c r="B52" s="17"/>
      <c r="C52" s="17"/>
      <c r="D52" s="17"/>
      <c r="E52" s="17"/>
      <c r="F52" s="17"/>
      <c r="G52" s="17"/>
      <c r="H52" s="17"/>
      <c r="I52" s="19"/>
      <c r="J52" s="32"/>
      <c r="K52" s="39"/>
      <c r="L52"/>
      <c r="M52"/>
      <c r="N52"/>
      <c r="O52"/>
      <c r="P52"/>
      <c r="Q52"/>
      <c r="R52"/>
      <c r="S52"/>
    </row>
    <row r="53" spans="1:19" ht="40.15" customHeight="1">
      <c r="A53" s="24"/>
      <c r="B53" s="24"/>
      <c r="C53" s="24"/>
      <c r="D53" s="17"/>
      <c r="E53" s="17"/>
      <c r="F53" s="17"/>
      <c r="G53" s="17"/>
      <c r="H53" s="17"/>
      <c r="I53" s="19"/>
      <c r="J53" s="32"/>
      <c r="K53" s="39"/>
    </row>
    <row r="54" spans="1:19" s="34" customFormat="1" ht="25.15" customHeight="1">
      <c r="A54" s="17"/>
      <c r="B54" s="17"/>
      <c r="C54" s="17"/>
      <c r="D54" s="17"/>
      <c r="E54" s="17"/>
      <c r="F54" s="17"/>
      <c r="G54" s="17"/>
      <c r="H54" s="17"/>
      <c r="I54" s="41"/>
      <c r="J54" s="42"/>
      <c r="K54" s="17"/>
      <c r="L54"/>
      <c r="M54"/>
      <c r="N54"/>
      <c r="O54"/>
      <c r="P54"/>
      <c r="Q54"/>
      <c r="R54"/>
      <c r="S54"/>
    </row>
    <row r="55" spans="1:19" s="34" customFormat="1" ht="25.15" customHeight="1">
      <c r="A55" s="17"/>
      <c r="B55" s="17"/>
      <c r="C55" s="17"/>
      <c r="D55" s="17"/>
      <c r="E55" s="17"/>
      <c r="F55" s="17"/>
      <c r="G55" s="17"/>
      <c r="H55" s="17"/>
      <c r="I55" s="17"/>
      <c r="J55" s="39"/>
      <c r="K55" s="17"/>
      <c r="L55"/>
      <c r="M55"/>
      <c r="N55"/>
      <c r="O55"/>
      <c r="P55"/>
      <c r="Q55"/>
      <c r="R55"/>
      <c r="S55"/>
    </row>
    <row r="56" spans="1:19" s="34" customFormat="1" ht="25.15" customHeight="1">
      <c r="A56" s="17"/>
      <c r="B56" s="17"/>
      <c r="C56" s="17"/>
      <c r="D56" s="17"/>
      <c r="E56" s="17"/>
      <c r="F56" s="17"/>
      <c r="G56" s="17"/>
      <c r="H56" s="17"/>
      <c r="I56" s="17"/>
      <c r="J56" s="39"/>
      <c r="K56" s="40"/>
      <c r="L56"/>
      <c r="M56"/>
      <c r="N56"/>
      <c r="O56"/>
      <c r="P56"/>
      <c r="Q56"/>
      <c r="R56"/>
      <c r="S56"/>
    </row>
    <row r="57" spans="1:19" s="34" customFormat="1" ht="25.15" customHeight="1">
      <c r="A57" s="17"/>
      <c r="B57" s="17"/>
      <c r="C57" s="17"/>
      <c r="D57" s="17"/>
      <c r="E57" s="17"/>
      <c r="F57" s="17"/>
      <c r="G57" s="17"/>
      <c r="H57" s="17"/>
      <c r="I57" s="17"/>
      <c r="J57" s="39"/>
      <c r="K57" s="39"/>
      <c r="L57"/>
      <c r="M57"/>
      <c r="N57"/>
      <c r="O57"/>
      <c r="P57"/>
      <c r="Q57"/>
      <c r="R57"/>
      <c r="S57"/>
    </row>
    <row r="58" spans="1:19" ht="25.15" customHeight="1">
      <c r="A58" s="17"/>
      <c r="B58" s="17"/>
      <c r="C58" s="17"/>
      <c r="D58" s="17"/>
      <c r="E58" s="17"/>
      <c r="F58" s="17"/>
      <c r="G58" s="17"/>
      <c r="H58" s="17"/>
      <c r="I58" s="17"/>
      <c r="J58" s="39"/>
      <c r="K58" s="39"/>
    </row>
    <row r="59" spans="1:19" ht="25.15" customHeight="1">
      <c r="A59" s="17"/>
      <c r="B59" s="17"/>
      <c r="C59" s="17"/>
      <c r="D59" s="17"/>
      <c r="E59" s="17"/>
      <c r="F59" s="17"/>
      <c r="G59" s="17"/>
      <c r="H59" s="17"/>
      <c r="I59" s="17"/>
      <c r="J59" s="39"/>
      <c r="K59" s="39"/>
    </row>
    <row r="60" spans="1:19" ht="25.15" customHeight="1">
      <c r="A60" s="17"/>
      <c r="B60" s="17"/>
      <c r="C60" s="17"/>
      <c r="D60" s="17"/>
      <c r="E60" s="17"/>
      <c r="F60" s="17"/>
      <c r="G60" s="17"/>
      <c r="H60" s="17"/>
      <c r="I60" s="17"/>
      <c r="J60" s="39"/>
      <c r="K60" s="17"/>
    </row>
    <row r="61" spans="1:19" s="34" customFormat="1" ht="25.15" customHeight="1">
      <c r="A61" s="17"/>
      <c r="B61" s="17"/>
      <c r="C61" s="17"/>
      <c r="D61" s="17"/>
      <c r="E61" s="17"/>
      <c r="F61" s="17"/>
      <c r="G61" s="17"/>
      <c r="H61" s="17"/>
      <c r="I61" s="17"/>
      <c r="J61" s="39"/>
      <c r="K61" s="17"/>
      <c r="L61"/>
      <c r="M61"/>
      <c r="N61"/>
      <c r="O61"/>
      <c r="P61"/>
      <c r="Q61"/>
      <c r="R61"/>
      <c r="S61"/>
    </row>
    <row r="62" spans="1:19" s="34" customFormat="1" ht="25.15" customHeight="1">
      <c r="A62" s="17"/>
      <c r="B62" s="17"/>
      <c r="C62" s="17"/>
      <c r="D62" s="17"/>
      <c r="E62" s="17"/>
      <c r="F62" s="17"/>
      <c r="G62" s="17"/>
      <c r="H62" s="17"/>
      <c r="I62" s="17"/>
      <c r="J62" s="39"/>
      <c r="K62" s="39"/>
      <c r="L62"/>
      <c r="M62"/>
      <c r="N62"/>
      <c r="O62"/>
      <c r="P62"/>
      <c r="Q62"/>
      <c r="R62"/>
      <c r="S62"/>
    </row>
    <row r="63" spans="1:19" ht="25.15" customHeight="1">
      <c r="A63" s="17"/>
      <c r="B63" s="17"/>
      <c r="C63" s="17"/>
      <c r="D63" s="17"/>
      <c r="E63" s="17"/>
      <c r="F63" s="17"/>
      <c r="G63" s="17"/>
      <c r="H63" s="17"/>
      <c r="I63" s="17"/>
      <c r="J63" s="39"/>
      <c r="K63" s="39"/>
    </row>
    <row r="64" spans="1:19" ht="25.15" customHeight="1">
      <c r="A64" s="17"/>
      <c r="B64" s="17"/>
      <c r="C64" s="17"/>
      <c r="D64" s="17"/>
      <c r="E64" s="17"/>
      <c r="F64" s="17"/>
      <c r="G64" s="17"/>
      <c r="H64" s="17"/>
      <c r="I64" s="17"/>
      <c r="J64" s="39"/>
      <c r="K64" s="39"/>
    </row>
    <row r="65" spans="1:19" s="34" customFormat="1" ht="25.15" customHeight="1">
      <c r="A65" s="17"/>
      <c r="B65" s="17"/>
      <c r="C65" s="17"/>
      <c r="D65" s="17"/>
      <c r="E65" s="17"/>
      <c r="F65" s="17"/>
      <c r="G65" s="17"/>
      <c r="H65" s="17"/>
      <c r="I65" s="17"/>
      <c r="J65" s="39"/>
      <c r="K65" s="39"/>
      <c r="L65"/>
      <c r="M65"/>
      <c r="N65"/>
      <c r="O65"/>
      <c r="P65"/>
      <c r="Q65"/>
      <c r="R65"/>
      <c r="S65"/>
    </row>
    <row r="66" spans="1:19" ht="25.15" customHeight="1">
      <c r="A66" s="17"/>
      <c r="B66" s="17"/>
      <c r="C66" s="17"/>
      <c r="D66" s="17"/>
      <c r="E66" s="17"/>
      <c r="F66" s="17"/>
      <c r="G66" s="17"/>
      <c r="H66" s="17"/>
      <c r="I66" s="17"/>
      <c r="J66" s="39"/>
      <c r="K66" s="39"/>
    </row>
    <row r="67" spans="1:19" ht="25.15" customHeight="1">
      <c r="A67" s="17"/>
      <c r="B67" s="17"/>
      <c r="C67" s="17"/>
      <c r="D67" s="17"/>
      <c r="E67" s="17"/>
      <c r="F67" s="17"/>
      <c r="G67" s="17"/>
      <c r="H67" s="17"/>
      <c r="I67" s="17"/>
      <c r="J67" s="39"/>
      <c r="K67" s="39"/>
    </row>
    <row r="68" spans="1:19" ht="25.15" customHeight="1">
      <c r="A68" s="17"/>
      <c r="B68" s="17"/>
      <c r="C68" s="17"/>
      <c r="D68" s="17"/>
      <c r="E68" s="17"/>
      <c r="F68" s="17"/>
      <c r="G68" s="17"/>
      <c r="H68" s="17"/>
      <c r="I68" s="17"/>
      <c r="J68" s="39"/>
      <c r="K68" s="39"/>
    </row>
    <row r="69" spans="1:19" s="34" customFormat="1" ht="25.15" customHeight="1">
      <c r="A69" s="17"/>
      <c r="B69" s="17"/>
      <c r="C69" s="17"/>
      <c r="D69" s="17"/>
      <c r="E69" s="17"/>
      <c r="F69" s="17"/>
      <c r="G69" s="17"/>
      <c r="H69" s="17"/>
      <c r="I69" s="17"/>
      <c r="J69" s="39"/>
      <c r="K69" s="39"/>
      <c r="L69"/>
      <c r="M69"/>
      <c r="N69"/>
      <c r="O69"/>
      <c r="P69"/>
      <c r="Q69"/>
      <c r="R69"/>
      <c r="S69"/>
    </row>
    <row r="70" spans="1:19" s="34" customFormat="1" ht="25.15" customHeight="1">
      <c r="A70" s="17"/>
      <c r="B70" s="17"/>
      <c r="C70" s="17"/>
      <c r="D70" s="17"/>
      <c r="E70" s="17"/>
      <c r="F70" s="17"/>
      <c r="G70" s="17"/>
      <c r="H70" s="17"/>
      <c r="I70" s="17"/>
      <c r="J70" s="39"/>
      <c r="K70" s="39"/>
      <c r="L70"/>
      <c r="M70"/>
      <c r="N70"/>
      <c r="O70"/>
      <c r="P70"/>
      <c r="Q70"/>
      <c r="R70"/>
      <c r="S70"/>
    </row>
    <row r="71" spans="1:19" s="34" customFormat="1" ht="25.15" customHeight="1">
      <c r="A71" s="17"/>
      <c r="B71" s="17"/>
      <c r="C71" s="17"/>
      <c r="D71" s="17"/>
      <c r="E71" s="17"/>
      <c r="F71" s="17"/>
      <c r="G71" s="17"/>
      <c r="H71" s="17"/>
      <c r="I71" s="17"/>
      <c r="J71" s="39"/>
      <c r="K71" s="39"/>
      <c r="L71"/>
      <c r="M71"/>
      <c r="N71"/>
      <c r="O71"/>
      <c r="P71"/>
      <c r="Q71"/>
      <c r="R71"/>
      <c r="S71"/>
    </row>
    <row r="72" spans="1:19" ht="25.15" customHeight="1">
      <c r="A72" s="17"/>
      <c r="B72" s="17"/>
      <c r="C72" s="17"/>
      <c r="D72" s="17"/>
      <c r="E72" s="17"/>
      <c r="F72" s="17"/>
      <c r="G72" s="17"/>
      <c r="H72" s="17"/>
      <c r="I72" s="17"/>
      <c r="J72" s="39"/>
      <c r="K72" s="39"/>
    </row>
    <row r="73" spans="1:19" ht="25.15" customHeight="1">
      <c r="A73" s="17"/>
      <c r="B73" s="17"/>
      <c r="C73" s="17"/>
      <c r="D73" s="17"/>
      <c r="E73" s="17"/>
      <c r="F73" s="17"/>
      <c r="G73" s="17"/>
      <c r="H73" s="17"/>
      <c r="I73" s="17"/>
      <c r="J73" s="39"/>
      <c r="K73" s="39"/>
    </row>
    <row r="74" spans="1:19" ht="25.15" customHeight="1">
      <c r="A74" s="17"/>
      <c r="B74" s="17"/>
      <c r="C74" s="17"/>
      <c r="D74" s="17"/>
      <c r="E74" s="17"/>
      <c r="F74" s="17"/>
      <c r="G74" s="17"/>
      <c r="H74" s="17"/>
      <c r="I74" s="17"/>
      <c r="J74" s="39"/>
      <c r="K74" s="39"/>
    </row>
    <row r="75" spans="1:19" s="34" customFormat="1" ht="25.15" customHeight="1">
      <c r="A75" s="17"/>
      <c r="B75" s="17"/>
      <c r="C75" s="17"/>
      <c r="D75" s="17"/>
      <c r="E75" s="17"/>
      <c r="F75" s="17"/>
      <c r="G75" s="17"/>
      <c r="H75" s="17"/>
      <c r="I75" s="17"/>
      <c r="J75" s="39"/>
      <c r="K75" s="39"/>
      <c r="L75"/>
      <c r="M75"/>
      <c r="N75"/>
      <c r="O75"/>
      <c r="P75"/>
      <c r="Q75"/>
      <c r="R75"/>
      <c r="S75"/>
    </row>
    <row r="76" spans="1:19" s="34" customFormat="1" ht="25.15" customHeight="1">
      <c r="A76" s="17"/>
      <c r="B76" s="17"/>
      <c r="C76" s="17"/>
      <c r="D76" s="17"/>
      <c r="E76" s="17"/>
      <c r="F76" s="17"/>
      <c r="G76" s="17"/>
      <c r="H76" s="17"/>
      <c r="I76" s="17"/>
      <c r="J76" s="39"/>
      <c r="K76" s="39"/>
      <c r="L76"/>
      <c r="M76"/>
      <c r="N76"/>
      <c r="O76"/>
      <c r="P76"/>
      <c r="Q76"/>
      <c r="R76"/>
      <c r="S76"/>
    </row>
    <row r="77" spans="1:19" ht="25.15" customHeight="1">
      <c r="A77" s="17"/>
      <c r="B77" s="17"/>
      <c r="C77" s="17"/>
      <c r="D77" s="17"/>
      <c r="E77" s="17"/>
      <c r="F77" s="17"/>
      <c r="G77" s="17"/>
      <c r="H77" s="17"/>
      <c r="I77" s="17"/>
      <c r="J77" s="39"/>
      <c r="K77" s="39"/>
    </row>
    <row r="78" spans="1:19" ht="25.15" customHeight="1">
      <c r="A78" s="17"/>
      <c r="B78" s="17"/>
      <c r="C78" s="17"/>
      <c r="D78" s="17"/>
      <c r="E78" s="17"/>
      <c r="F78" s="17"/>
      <c r="G78" s="17"/>
      <c r="H78" s="17"/>
      <c r="I78" s="17"/>
      <c r="J78" s="39"/>
      <c r="K78" s="39"/>
    </row>
    <row r="79" spans="1:19" ht="25.15" customHeight="1">
      <c r="A79" s="17"/>
      <c r="B79" s="17"/>
      <c r="C79" s="17"/>
      <c r="D79" s="17"/>
      <c r="E79" s="17"/>
      <c r="F79" s="17"/>
      <c r="G79" s="17"/>
      <c r="H79" s="17"/>
      <c r="I79" s="17"/>
      <c r="J79" s="39"/>
      <c r="K79" s="39"/>
    </row>
    <row r="80" spans="1:19" ht="25.15" customHeight="1">
      <c r="A80" s="17"/>
      <c r="B80" s="17"/>
      <c r="C80" s="17"/>
      <c r="D80" s="17"/>
      <c r="E80" s="17"/>
      <c r="F80" s="17"/>
      <c r="G80" s="17"/>
      <c r="H80" s="17"/>
      <c r="I80" s="17"/>
      <c r="J80" s="39"/>
      <c r="K80" s="39"/>
    </row>
    <row r="81" spans="1:11" ht="20.25" customHeight="1">
      <c r="A81" s="17"/>
      <c r="B81" s="17"/>
      <c r="C81" s="17"/>
      <c r="D81" s="17"/>
      <c r="E81" s="17"/>
      <c r="F81" s="17"/>
      <c r="G81" s="17"/>
      <c r="H81" s="17"/>
      <c r="I81" s="17"/>
      <c r="J81" s="39"/>
      <c r="K81" s="39"/>
    </row>
    <row r="82" spans="1:11" ht="20.25" customHeight="1">
      <c r="A82" s="17"/>
      <c r="B82" s="17"/>
      <c r="C82" s="17"/>
      <c r="D82" s="17"/>
      <c r="E82" s="17"/>
      <c r="F82" s="17"/>
      <c r="G82" s="17"/>
      <c r="H82" s="17"/>
      <c r="I82" s="17"/>
      <c r="J82" s="39"/>
      <c r="K82" s="39"/>
    </row>
    <row r="83" spans="1:11" ht="20.25" customHeight="1">
      <c r="A83" s="17"/>
      <c r="B83" s="17"/>
      <c r="C83" s="17"/>
      <c r="D83" s="17"/>
      <c r="E83" s="17"/>
      <c r="F83" s="17"/>
      <c r="G83" s="17"/>
      <c r="H83" s="17"/>
      <c r="I83" s="17"/>
      <c r="J83" s="39"/>
      <c r="K83" s="39"/>
    </row>
    <row r="84" spans="1:11" ht="20.25" customHeight="1">
      <c r="A84" s="17"/>
      <c r="B84" s="17"/>
      <c r="C84" s="17"/>
      <c r="D84" s="17"/>
      <c r="E84" s="17"/>
      <c r="F84" s="17"/>
      <c r="G84" s="17"/>
      <c r="H84" s="17"/>
      <c r="I84" s="17"/>
      <c r="J84" s="39"/>
      <c r="K84" s="39"/>
    </row>
    <row r="85" spans="1:11" ht="20.25" customHeight="1">
      <c r="A85" s="17"/>
      <c r="B85" s="17"/>
      <c r="C85" s="17"/>
      <c r="D85" s="17"/>
      <c r="E85" s="17"/>
      <c r="F85" s="17"/>
      <c r="G85" s="17"/>
      <c r="H85" s="17"/>
      <c r="I85" s="17"/>
      <c r="J85" s="39"/>
      <c r="K85" s="39"/>
    </row>
    <row r="86" spans="1:11" ht="20.25" customHeight="1">
      <c r="A86" s="17"/>
      <c r="B86" s="17"/>
      <c r="C86" s="17"/>
      <c r="D86" s="17"/>
      <c r="E86" s="17"/>
      <c r="F86" s="17"/>
      <c r="G86" s="17"/>
      <c r="H86" s="17"/>
      <c r="I86" s="17"/>
      <c r="J86" s="39"/>
      <c r="K86" s="39"/>
    </row>
    <row r="87" spans="1:11" ht="20.25" customHeight="1">
      <c r="A87" s="17"/>
      <c r="B87" s="17"/>
      <c r="C87" s="17"/>
      <c r="D87" s="17"/>
      <c r="E87" s="17"/>
      <c r="F87" s="17"/>
      <c r="G87" s="17"/>
      <c r="H87" s="17"/>
      <c r="I87" s="17"/>
      <c r="J87" s="39"/>
      <c r="K87" s="39"/>
    </row>
    <row r="88" spans="1:11" ht="20.25" customHeight="1">
      <c r="A88" s="17"/>
      <c r="B88" s="17"/>
      <c r="C88" s="17"/>
      <c r="D88" s="17"/>
      <c r="E88" s="17"/>
      <c r="F88" s="17"/>
      <c r="G88" s="17"/>
      <c r="H88" s="17"/>
      <c r="I88" s="17"/>
      <c r="J88" s="39"/>
      <c r="K88" s="39"/>
    </row>
    <row r="89" spans="1:11" ht="20.25" customHeight="1">
      <c r="A89" s="17"/>
      <c r="B89" s="17"/>
      <c r="C89" s="17"/>
      <c r="D89" s="17"/>
      <c r="E89" s="17"/>
      <c r="F89" s="17"/>
      <c r="G89" s="17"/>
      <c r="H89" s="17"/>
      <c r="I89" s="17"/>
      <c r="J89" s="39"/>
      <c r="K89" s="39"/>
    </row>
    <row r="90" spans="1:11" ht="20.25" customHeight="1">
      <c r="A90" s="17"/>
      <c r="B90" s="17"/>
      <c r="C90" s="17"/>
      <c r="D90" s="17"/>
      <c r="E90" s="17"/>
      <c r="F90" s="17"/>
      <c r="G90" s="17"/>
      <c r="H90" s="17"/>
      <c r="I90" s="17"/>
      <c r="J90" s="39"/>
      <c r="K90" s="39"/>
    </row>
    <row r="91" spans="1:11" ht="20.25" customHeight="1">
      <c r="A91" s="17"/>
      <c r="B91" s="17"/>
      <c r="C91" s="17"/>
      <c r="D91" s="17"/>
      <c r="E91" s="17"/>
      <c r="F91" s="17"/>
      <c r="G91" s="17"/>
      <c r="H91" s="17"/>
      <c r="I91" s="17"/>
      <c r="J91" s="39"/>
      <c r="K91" s="39"/>
    </row>
    <row r="92" spans="1:11" ht="20.25" customHeight="1">
      <c r="A92" s="17"/>
      <c r="B92" s="17"/>
      <c r="C92" s="17"/>
      <c r="D92" s="17"/>
      <c r="E92" s="17"/>
      <c r="F92" s="17"/>
      <c r="G92" s="17"/>
      <c r="H92" s="17"/>
      <c r="I92" s="17"/>
      <c r="J92" s="39"/>
      <c r="K92" s="39"/>
    </row>
    <row r="93" spans="1:11" ht="20.25" customHeight="1">
      <c r="A93" s="17"/>
      <c r="B93" s="17"/>
      <c r="C93" s="17"/>
      <c r="D93" s="17"/>
      <c r="E93" s="17"/>
      <c r="F93" s="17"/>
      <c r="G93" s="17"/>
      <c r="H93" s="17"/>
      <c r="I93" s="17"/>
      <c r="J93" s="39"/>
      <c r="K93" s="39"/>
    </row>
    <row r="94" spans="1:11" ht="20.25" customHeight="1">
      <c r="A94" s="17"/>
      <c r="B94" s="17"/>
      <c r="C94" s="17"/>
      <c r="D94" s="17"/>
      <c r="E94" s="17"/>
      <c r="F94" s="17"/>
      <c r="G94" s="17"/>
      <c r="H94" s="17"/>
      <c r="I94" s="17"/>
      <c r="J94" s="39"/>
      <c r="K94" s="39"/>
    </row>
    <row r="95" spans="1:11" ht="20.25" customHeight="1">
      <c r="A95" s="17"/>
      <c r="B95" s="17"/>
      <c r="C95" s="17"/>
      <c r="D95" s="17"/>
      <c r="E95" s="17"/>
      <c r="F95" s="17"/>
      <c r="G95" s="17"/>
      <c r="H95" s="17"/>
      <c r="I95" s="17"/>
      <c r="J95" s="39"/>
      <c r="K95" s="39"/>
    </row>
    <row r="96" spans="1:11" ht="20.25" customHeight="1">
      <c r="A96" s="17"/>
      <c r="B96" s="17"/>
      <c r="C96" s="17"/>
      <c r="D96" s="17"/>
      <c r="E96" s="17"/>
      <c r="F96" s="17"/>
      <c r="G96" s="17"/>
      <c r="H96" s="17"/>
      <c r="I96" s="17"/>
      <c r="J96" s="39"/>
      <c r="K96" s="39"/>
    </row>
    <row r="97" spans="1:11" ht="20.25" customHeight="1">
      <c r="A97" s="17"/>
      <c r="B97" s="17"/>
      <c r="C97" s="17"/>
      <c r="D97" s="17"/>
      <c r="E97" s="17"/>
      <c r="F97" s="17"/>
      <c r="G97" s="17"/>
      <c r="H97" s="17"/>
      <c r="I97" s="17"/>
      <c r="J97" s="39"/>
      <c r="K97" s="39"/>
    </row>
    <row r="98" spans="1:11" ht="20.25" customHeight="1">
      <c r="A98" s="17"/>
      <c r="B98" s="17"/>
      <c r="C98" s="17"/>
      <c r="D98" s="17"/>
      <c r="E98" s="17"/>
      <c r="F98" s="17"/>
      <c r="G98" s="17"/>
      <c r="H98" s="17"/>
      <c r="I98" s="17"/>
      <c r="J98" s="39"/>
      <c r="K98" s="39"/>
    </row>
    <row r="99" spans="1:11" ht="20.25" customHeight="1">
      <c r="A99" s="17"/>
      <c r="B99" s="17"/>
      <c r="C99" s="17"/>
      <c r="D99" s="17"/>
      <c r="E99" s="17"/>
      <c r="F99" s="17"/>
      <c r="G99" s="17"/>
      <c r="H99" s="17"/>
      <c r="I99" s="17"/>
      <c r="J99" s="39"/>
      <c r="K99" s="39"/>
    </row>
    <row r="100" spans="1:11" ht="20.2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39"/>
      <c r="K100" s="39"/>
    </row>
    <row r="101" spans="1:11" ht="20.2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39"/>
      <c r="K101" s="39"/>
    </row>
    <row r="102" spans="1:11" ht="20.2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39"/>
      <c r="K102" s="39"/>
    </row>
    <row r="103" spans="1:11" ht="20.2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39"/>
      <c r="K103" s="39"/>
    </row>
    <row r="104" spans="1:11" ht="20.2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39"/>
      <c r="K104" s="39"/>
    </row>
    <row r="105" spans="1:11" ht="20.2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39"/>
      <c r="K105" s="39"/>
    </row>
    <row r="106" spans="1:11" ht="20.2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39"/>
      <c r="K106" s="39"/>
    </row>
    <row r="107" spans="1:11" ht="20.2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39"/>
      <c r="K107" s="39"/>
    </row>
    <row r="108" spans="1:11" ht="20.2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39"/>
      <c r="K108" s="39"/>
    </row>
    <row r="109" spans="1:11" ht="20.2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39"/>
      <c r="K109" s="39"/>
    </row>
    <row r="110" spans="1:11" ht="20.2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39"/>
      <c r="K110" s="39"/>
    </row>
    <row r="111" spans="1:11" ht="20.2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39"/>
      <c r="K111" s="39"/>
    </row>
    <row r="112" spans="1:11" ht="20.2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39"/>
      <c r="K112" s="39"/>
    </row>
    <row r="113" spans="1:11" ht="20.2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39"/>
      <c r="K113" s="39"/>
    </row>
    <row r="114" spans="1:11" ht="20.2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39"/>
      <c r="K114" s="39"/>
    </row>
    <row r="115" spans="1:11" ht="20.2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39"/>
      <c r="K115" s="39"/>
    </row>
    <row r="116" spans="1:11" ht="20.2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39"/>
      <c r="K116" s="39"/>
    </row>
    <row r="117" spans="1:11" ht="20.2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39"/>
      <c r="K117" s="39"/>
    </row>
    <row r="118" spans="1:11" ht="20.2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39"/>
      <c r="K118" s="39"/>
    </row>
    <row r="119" spans="1:11" ht="20.2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39"/>
      <c r="K119" s="39"/>
    </row>
    <row r="120" spans="1:11">
      <c r="A120" s="17"/>
      <c r="B120" s="17"/>
      <c r="C120" s="17"/>
      <c r="D120" s="17"/>
      <c r="E120" s="17"/>
      <c r="F120" s="17"/>
      <c r="G120" s="17"/>
      <c r="H120" s="17"/>
      <c r="I120" s="17"/>
      <c r="J120" s="39"/>
      <c r="K120" s="39"/>
    </row>
    <row r="121" spans="1:11">
      <c r="A121" s="17"/>
      <c r="B121" s="17"/>
      <c r="C121" s="17"/>
      <c r="D121" s="17"/>
      <c r="E121" s="17"/>
      <c r="F121" s="17"/>
      <c r="G121" s="17"/>
      <c r="H121" s="17"/>
      <c r="I121" s="17"/>
      <c r="J121" s="39"/>
      <c r="K121" s="39"/>
    </row>
    <row r="122" spans="1:11">
      <c r="A122" s="17"/>
      <c r="B122" s="17"/>
      <c r="C122" s="17"/>
      <c r="D122" s="17"/>
      <c r="E122" s="17"/>
      <c r="F122" s="17"/>
      <c r="G122" s="17"/>
      <c r="H122" s="17"/>
      <c r="I122" s="17"/>
      <c r="J122" s="39"/>
      <c r="K122" s="39"/>
    </row>
    <row r="123" spans="1:11">
      <c r="A123" s="17"/>
      <c r="B123" s="17"/>
      <c r="C123" s="17"/>
      <c r="D123" s="17"/>
      <c r="E123" s="17"/>
      <c r="F123" s="17"/>
      <c r="G123" s="17"/>
      <c r="H123" s="17"/>
      <c r="I123" s="17"/>
      <c r="J123" s="39"/>
      <c r="K123" s="39"/>
    </row>
    <row r="124" spans="1:11">
      <c r="A124" s="17"/>
      <c r="B124" s="17"/>
      <c r="C124" s="17"/>
      <c r="D124" s="17"/>
      <c r="E124" s="17"/>
      <c r="F124" s="17"/>
      <c r="G124" s="17"/>
      <c r="H124" s="17"/>
      <c r="I124" s="17"/>
      <c r="J124" s="39"/>
      <c r="K124" s="39"/>
    </row>
    <row r="125" spans="1:11">
      <c r="A125" s="17"/>
      <c r="B125" s="17"/>
      <c r="C125" s="17"/>
      <c r="D125" s="17"/>
      <c r="E125" s="17"/>
      <c r="F125" s="17"/>
      <c r="G125" s="17"/>
      <c r="H125" s="17"/>
      <c r="I125" s="17"/>
      <c r="J125" s="39"/>
      <c r="K125" s="39"/>
    </row>
    <row r="126" spans="1:11">
      <c r="A126" s="17"/>
      <c r="B126" s="17"/>
      <c r="C126" s="17"/>
      <c r="D126" s="17"/>
      <c r="E126" s="17"/>
      <c r="F126" s="17"/>
      <c r="G126" s="17"/>
      <c r="H126" s="17"/>
      <c r="I126" s="17"/>
      <c r="J126" s="39"/>
      <c r="K126" s="39"/>
    </row>
    <row r="127" spans="1:11">
      <c r="A127" s="17"/>
      <c r="B127" s="17"/>
      <c r="C127" s="17"/>
      <c r="D127" s="17"/>
      <c r="E127" s="17"/>
      <c r="F127" s="17"/>
      <c r="G127" s="17"/>
      <c r="H127" s="17"/>
      <c r="I127" s="17"/>
      <c r="J127" s="39"/>
      <c r="K127" s="39"/>
    </row>
    <row r="128" spans="1:11">
      <c r="A128" s="17"/>
      <c r="B128" s="17"/>
      <c r="C128" s="17"/>
      <c r="D128" s="17"/>
      <c r="E128" s="17"/>
      <c r="F128" s="17"/>
      <c r="G128" s="17"/>
      <c r="H128" s="17"/>
      <c r="I128" s="17"/>
      <c r="J128" s="39"/>
      <c r="K128" s="39"/>
    </row>
    <row r="129" spans="1:11">
      <c r="A129" s="17"/>
      <c r="B129" s="17"/>
      <c r="C129" s="17"/>
      <c r="D129" s="17"/>
      <c r="E129" s="17"/>
      <c r="F129" s="17"/>
      <c r="G129" s="17"/>
      <c r="H129" s="17"/>
      <c r="I129" s="17"/>
      <c r="J129" s="39"/>
      <c r="K129" s="39"/>
    </row>
    <row r="130" spans="1:11">
      <c r="A130" s="17"/>
      <c r="B130" s="17"/>
      <c r="C130" s="17"/>
      <c r="D130" s="17"/>
      <c r="E130" s="17"/>
      <c r="F130" s="17"/>
      <c r="G130" s="17"/>
      <c r="H130" s="17"/>
      <c r="I130" s="17"/>
      <c r="J130" s="39"/>
      <c r="K130" s="39"/>
    </row>
    <row r="131" spans="1:11">
      <c r="A131" s="17"/>
      <c r="B131" s="17"/>
      <c r="C131" s="17"/>
      <c r="D131" s="17"/>
      <c r="E131" s="17"/>
      <c r="F131" s="17"/>
      <c r="G131" s="17"/>
      <c r="H131" s="17"/>
      <c r="I131" s="17"/>
      <c r="J131" s="39"/>
      <c r="K131" s="39"/>
    </row>
    <row r="132" spans="1:11">
      <c r="A132" s="17"/>
      <c r="B132" s="17"/>
      <c r="C132" s="17"/>
      <c r="D132" s="17"/>
      <c r="E132" s="17"/>
      <c r="F132" s="17"/>
      <c r="G132" s="17"/>
      <c r="H132" s="17"/>
      <c r="I132" s="17"/>
      <c r="J132" s="39"/>
      <c r="K132" s="39"/>
    </row>
    <row r="133" spans="1:11">
      <c r="A133" s="17"/>
      <c r="B133" s="17"/>
      <c r="C133" s="17"/>
      <c r="D133" s="17"/>
      <c r="E133" s="17"/>
      <c r="F133" s="17"/>
      <c r="G133" s="17"/>
      <c r="H133" s="17"/>
      <c r="I133" s="17"/>
      <c r="J133" s="39"/>
      <c r="K133" s="39"/>
    </row>
    <row r="134" spans="1:11">
      <c r="A134" s="17"/>
      <c r="B134" s="17"/>
      <c r="C134" s="17"/>
      <c r="D134" s="17"/>
      <c r="E134" s="17"/>
      <c r="F134" s="17"/>
      <c r="G134" s="17"/>
      <c r="H134" s="17"/>
      <c r="I134" s="17"/>
      <c r="J134" s="39"/>
      <c r="K134" s="39"/>
    </row>
    <row r="135" spans="1:11">
      <c r="A135" s="17"/>
      <c r="B135" s="17"/>
      <c r="C135" s="17"/>
      <c r="D135" s="17"/>
      <c r="E135" s="17"/>
      <c r="F135" s="17"/>
      <c r="G135" s="17"/>
      <c r="H135" s="17"/>
      <c r="I135" s="17"/>
      <c r="J135" s="39"/>
      <c r="K135" s="39"/>
    </row>
    <row r="136" spans="1:11">
      <c r="A136" s="17"/>
      <c r="B136" s="17"/>
      <c r="C136" s="17"/>
      <c r="D136" s="17"/>
      <c r="E136" s="17"/>
      <c r="F136" s="17"/>
      <c r="G136" s="17"/>
      <c r="H136" s="17"/>
      <c r="I136" s="17"/>
      <c r="J136" s="39"/>
      <c r="K136" s="39"/>
    </row>
    <row r="137" spans="1:11">
      <c r="A137" s="17"/>
      <c r="B137" s="17"/>
      <c r="C137" s="17"/>
      <c r="D137" s="17"/>
      <c r="E137" s="17"/>
      <c r="F137" s="17"/>
      <c r="G137" s="17"/>
      <c r="H137" s="17"/>
      <c r="I137" s="17"/>
      <c r="J137" s="39"/>
      <c r="K137" s="39"/>
    </row>
    <row r="138" spans="1:11">
      <c r="A138" s="17"/>
      <c r="B138" s="17"/>
      <c r="C138" s="17"/>
      <c r="D138" s="17"/>
      <c r="E138" s="17"/>
      <c r="F138" s="17"/>
      <c r="G138" s="17"/>
      <c r="H138" s="17"/>
      <c r="I138" s="17"/>
      <c r="J138" s="39"/>
      <c r="K138" s="39"/>
    </row>
    <row r="139" spans="1:11">
      <c r="A139" s="17"/>
      <c r="B139" s="17"/>
      <c r="C139" s="17"/>
      <c r="D139" s="17"/>
      <c r="E139" s="17"/>
      <c r="F139" s="17"/>
      <c r="G139" s="17"/>
      <c r="H139" s="17"/>
      <c r="I139" s="17"/>
      <c r="J139" s="39"/>
      <c r="K139" s="39"/>
    </row>
    <row r="140" spans="1:11">
      <c r="A140" s="17"/>
      <c r="B140" s="17"/>
      <c r="C140" s="17"/>
      <c r="D140" s="17"/>
      <c r="E140" s="17"/>
      <c r="F140" s="17"/>
      <c r="G140" s="17"/>
      <c r="H140" s="17"/>
      <c r="I140" s="17"/>
      <c r="J140" s="39"/>
      <c r="K140" s="39"/>
    </row>
    <row r="141" spans="1:11">
      <c r="A141" s="17"/>
      <c r="B141" s="17"/>
      <c r="C141" s="17"/>
      <c r="D141" s="17"/>
      <c r="E141" s="17"/>
      <c r="F141" s="17"/>
      <c r="G141" s="17"/>
      <c r="H141" s="17"/>
      <c r="I141" s="17"/>
      <c r="J141" s="39"/>
      <c r="K141" s="39"/>
    </row>
    <row r="142" spans="1:11">
      <c r="A142" s="17"/>
      <c r="B142" s="17"/>
      <c r="C142" s="17"/>
      <c r="D142" s="17"/>
      <c r="E142" s="17"/>
      <c r="F142" s="17"/>
      <c r="G142" s="17"/>
      <c r="H142" s="17"/>
      <c r="I142" s="17"/>
      <c r="J142" s="39"/>
      <c r="K142" s="39"/>
    </row>
    <row r="143" spans="1:11">
      <c r="A143" s="17"/>
      <c r="B143" s="17"/>
      <c r="C143" s="17"/>
      <c r="D143" s="17"/>
      <c r="E143" s="17"/>
      <c r="F143" s="17"/>
      <c r="G143" s="17"/>
      <c r="H143" s="17"/>
      <c r="I143" s="17"/>
      <c r="J143" s="39"/>
      <c r="K143" s="39"/>
    </row>
    <row r="144" spans="1:11">
      <c r="A144" s="17"/>
      <c r="B144" s="17"/>
      <c r="C144" s="17"/>
      <c r="D144" s="17"/>
      <c r="E144" s="17"/>
      <c r="F144" s="17"/>
      <c r="G144" s="17"/>
      <c r="H144" s="17"/>
      <c r="I144" s="17"/>
      <c r="J144" s="39"/>
      <c r="K144" s="39"/>
    </row>
    <row r="145" spans="1:11">
      <c r="A145" s="17"/>
      <c r="B145" s="17"/>
      <c r="C145" s="17"/>
      <c r="D145" s="17"/>
      <c r="E145" s="17"/>
      <c r="F145" s="17"/>
      <c r="G145" s="17"/>
      <c r="H145" s="17"/>
      <c r="I145" s="17"/>
      <c r="J145" s="39"/>
      <c r="K145" s="39"/>
    </row>
    <row r="146" spans="1:11">
      <c r="A146" s="17"/>
      <c r="B146" s="17"/>
      <c r="C146" s="17"/>
      <c r="D146" s="17"/>
      <c r="E146" s="17"/>
      <c r="F146" s="17"/>
      <c r="G146" s="17"/>
      <c r="H146" s="17"/>
      <c r="I146" s="17"/>
      <c r="J146" s="39"/>
      <c r="K146" s="39"/>
    </row>
    <row r="147" spans="1:11">
      <c r="A147" s="17"/>
      <c r="B147" s="17"/>
      <c r="C147" s="17"/>
      <c r="D147" s="17"/>
      <c r="E147" s="17"/>
      <c r="F147" s="17"/>
      <c r="G147" s="17"/>
      <c r="H147" s="17"/>
      <c r="I147" s="17"/>
      <c r="J147" s="39"/>
      <c r="K147" s="39"/>
    </row>
    <row r="148" spans="1:11">
      <c r="A148" s="17"/>
      <c r="B148" s="17"/>
      <c r="C148" s="17"/>
      <c r="D148" s="17"/>
      <c r="E148" s="17"/>
      <c r="F148" s="17"/>
      <c r="G148" s="17"/>
      <c r="H148" s="17"/>
      <c r="I148" s="17"/>
      <c r="J148" s="39"/>
      <c r="K148" s="39"/>
    </row>
    <row r="149" spans="1:11">
      <c r="A149" s="17"/>
      <c r="B149" s="17"/>
      <c r="C149" s="17"/>
      <c r="D149" s="17"/>
      <c r="E149" s="17"/>
      <c r="F149" s="17"/>
      <c r="G149" s="17"/>
      <c r="H149" s="17"/>
      <c r="I149" s="17"/>
      <c r="J149" s="39"/>
      <c r="K149" s="39"/>
    </row>
    <row r="150" spans="1:11">
      <c r="A150" s="17"/>
      <c r="B150" s="17"/>
      <c r="C150" s="17"/>
      <c r="D150" s="17"/>
      <c r="E150" s="17"/>
      <c r="F150" s="17"/>
      <c r="G150" s="17"/>
      <c r="H150" s="17"/>
      <c r="I150" s="17"/>
      <c r="J150" s="39"/>
      <c r="K150" s="39"/>
    </row>
    <row r="151" spans="1:11">
      <c r="A151" s="17"/>
      <c r="B151" s="17"/>
      <c r="C151" s="17"/>
      <c r="D151" s="17"/>
      <c r="E151" s="17"/>
      <c r="F151" s="17"/>
      <c r="G151" s="17"/>
      <c r="H151" s="17"/>
      <c r="I151" s="17"/>
      <c r="J151" s="39"/>
      <c r="K151" s="39"/>
    </row>
    <row r="152" spans="1:11">
      <c r="A152" s="17"/>
      <c r="B152" s="17"/>
      <c r="C152" s="17"/>
      <c r="D152" s="17"/>
      <c r="E152" s="17"/>
      <c r="F152" s="17"/>
      <c r="G152" s="17"/>
      <c r="H152" s="17"/>
      <c r="I152" s="17"/>
      <c r="J152" s="39"/>
      <c r="K152" s="39"/>
    </row>
    <row r="153" spans="1:11">
      <c r="A153" s="17"/>
      <c r="B153" s="17"/>
      <c r="C153" s="17"/>
      <c r="D153" s="17"/>
      <c r="E153" s="17"/>
      <c r="F153" s="17"/>
      <c r="G153" s="17"/>
      <c r="H153" s="17"/>
      <c r="I153" s="17"/>
      <c r="J153" s="39"/>
      <c r="K153" s="39"/>
    </row>
    <row r="154" spans="1:11">
      <c r="A154" s="17"/>
      <c r="B154" s="17"/>
      <c r="C154" s="17"/>
      <c r="D154" s="17"/>
      <c r="E154" s="17"/>
      <c r="F154" s="17"/>
      <c r="G154" s="17"/>
      <c r="H154" s="17"/>
      <c r="I154" s="17"/>
      <c r="J154" s="39"/>
      <c r="K154" s="39"/>
    </row>
    <row r="155" spans="1:11">
      <c r="A155" s="17"/>
      <c r="B155" s="17"/>
      <c r="C155" s="17"/>
      <c r="D155" s="17"/>
      <c r="E155" s="17"/>
      <c r="F155" s="17"/>
      <c r="G155" s="17"/>
      <c r="H155" s="17"/>
      <c r="I155" s="17"/>
      <c r="J155" s="39"/>
      <c r="K155" s="39"/>
    </row>
    <row r="156" spans="1:11">
      <c r="A156" s="17"/>
      <c r="B156" s="17"/>
      <c r="C156" s="17"/>
      <c r="D156" s="17"/>
      <c r="E156" s="17"/>
      <c r="F156" s="17"/>
      <c r="G156" s="17"/>
      <c r="H156" s="17"/>
      <c r="I156" s="17"/>
      <c r="J156" s="39"/>
      <c r="K156" s="39"/>
    </row>
    <row r="157" spans="1:11">
      <c r="A157" s="17"/>
      <c r="B157" s="17"/>
      <c r="C157" s="17"/>
      <c r="D157" s="17"/>
      <c r="E157" s="17"/>
      <c r="F157" s="17"/>
      <c r="G157" s="17"/>
      <c r="H157" s="17"/>
      <c r="I157" s="17"/>
      <c r="J157" s="39"/>
      <c r="K157" s="39"/>
    </row>
    <row r="158" spans="1:11">
      <c r="A158" s="17"/>
      <c r="B158" s="17"/>
      <c r="C158" s="17"/>
      <c r="D158" s="17"/>
      <c r="E158" s="17"/>
      <c r="F158" s="17"/>
      <c r="G158" s="17"/>
      <c r="H158" s="17"/>
      <c r="I158" s="17"/>
      <c r="J158" s="39"/>
      <c r="K158" s="39"/>
    </row>
    <row r="159" spans="1:11">
      <c r="A159" s="17"/>
      <c r="B159" s="17"/>
      <c r="C159" s="17"/>
      <c r="D159" s="17"/>
      <c r="E159" s="17"/>
      <c r="F159" s="17"/>
      <c r="G159" s="17"/>
      <c r="H159" s="17"/>
      <c r="I159" s="17"/>
      <c r="J159" s="39"/>
      <c r="K159" s="39"/>
    </row>
    <row r="160" spans="1:11">
      <c r="A160" s="17"/>
      <c r="B160" s="17"/>
      <c r="C160" s="17"/>
      <c r="D160" s="17"/>
      <c r="E160" s="17"/>
      <c r="F160" s="17"/>
      <c r="G160" s="17"/>
      <c r="H160" s="17"/>
      <c r="I160" s="17"/>
      <c r="J160" s="39"/>
      <c r="K160" s="39"/>
    </row>
    <row r="161" spans="1:11">
      <c r="A161" s="17"/>
      <c r="B161" s="17"/>
      <c r="C161" s="17"/>
      <c r="D161" s="17"/>
      <c r="E161" s="17"/>
      <c r="F161" s="17"/>
      <c r="G161" s="17"/>
      <c r="H161" s="17"/>
      <c r="I161" s="17"/>
      <c r="J161" s="39"/>
      <c r="K161" s="39"/>
    </row>
    <row r="162" spans="1:11">
      <c r="A162" s="17"/>
      <c r="B162" s="17"/>
      <c r="C162" s="17"/>
      <c r="D162" s="17"/>
      <c r="E162" s="17"/>
      <c r="F162" s="17"/>
      <c r="G162" s="17"/>
      <c r="H162" s="17"/>
      <c r="I162" s="17"/>
      <c r="J162" s="39"/>
      <c r="K162" s="39"/>
    </row>
    <row r="163" spans="1:11">
      <c r="A163" s="17"/>
      <c r="B163" s="17"/>
      <c r="C163" s="17"/>
      <c r="D163" s="17"/>
      <c r="E163" s="17"/>
      <c r="F163" s="17"/>
      <c r="G163" s="17"/>
      <c r="H163" s="17"/>
      <c r="I163" s="17"/>
      <c r="J163" s="39"/>
      <c r="K163" s="39"/>
    </row>
    <row r="164" spans="1:11">
      <c r="A164" s="17"/>
      <c r="B164" s="17"/>
      <c r="C164" s="17"/>
      <c r="D164" s="17"/>
      <c r="E164" s="17"/>
      <c r="F164" s="17"/>
      <c r="G164" s="17"/>
      <c r="H164" s="17"/>
      <c r="I164" s="17"/>
      <c r="J164" s="39"/>
      <c r="K164" s="39"/>
    </row>
    <row r="165" spans="1:11">
      <c r="A165" s="17"/>
      <c r="B165" s="17"/>
      <c r="C165" s="17"/>
      <c r="D165" s="17"/>
      <c r="E165" s="17"/>
      <c r="F165" s="17"/>
      <c r="G165" s="17"/>
      <c r="H165" s="17"/>
      <c r="I165" s="17"/>
      <c r="J165" s="39"/>
      <c r="K165" s="39"/>
    </row>
    <row r="166" spans="1:11">
      <c r="A166" s="17"/>
      <c r="B166" s="17"/>
      <c r="C166" s="17"/>
      <c r="D166" s="17"/>
      <c r="E166" s="17"/>
      <c r="F166" s="17"/>
      <c r="G166" s="17"/>
      <c r="H166" s="17"/>
      <c r="I166" s="17"/>
      <c r="J166" s="39"/>
      <c r="K166" s="39"/>
    </row>
    <row r="167" spans="1:11">
      <c r="A167" s="17"/>
      <c r="B167" s="17"/>
      <c r="C167" s="17"/>
      <c r="D167" s="17"/>
      <c r="E167" s="17"/>
      <c r="F167" s="17"/>
      <c r="G167" s="17"/>
      <c r="H167" s="17"/>
      <c r="I167" s="17"/>
      <c r="J167" s="39"/>
      <c r="K167" s="39"/>
    </row>
    <row r="168" spans="1:11">
      <c r="A168" s="17"/>
      <c r="B168" s="17"/>
      <c r="C168" s="17"/>
      <c r="D168" s="17"/>
      <c r="E168" s="17"/>
      <c r="F168" s="17"/>
      <c r="G168" s="17"/>
      <c r="H168" s="17"/>
      <c r="I168" s="17"/>
      <c r="J168" s="39"/>
      <c r="K168" s="39"/>
    </row>
    <row r="169" spans="1:11">
      <c r="A169" s="17"/>
      <c r="B169" s="17"/>
      <c r="C169" s="17"/>
      <c r="D169" s="17"/>
      <c r="E169" s="17"/>
      <c r="F169" s="17"/>
      <c r="G169" s="17"/>
      <c r="H169" s="17"/>
      <c r="I169" s="17"/>
      <c r="J169" s="39"/>
      <c r="K169" s="39"/>
    </row>
    <row r="170" spans="1:11">
      <c r="A170" s="17"/>
      <c r="B170" s="17"/>
      <c r="C170" s="17"/>
      <c r="D170" s="17"/>
      <c r="E170" s="17"/>
      <c r="F170" s="17"/>
      <c r="G170" s="17"/>
      <c r="H170" s="17"/>
      <c r="I170" s="17"/>
      <c r="J170" s="39"/>
      <c r="K170" s="39"/>
    </row>
    <row r="171" spans="1:11">
      <c r="A171" s="17"/>
      <c r="B171" s="17"/>
      <c r="C171" s="17"/>
      <c r="D171" s="17"/>
      <c r="E171" s="17"/>
      <c r="F171" s="17"/>
      <c r="G171" s="17"/>
      <c r="H171" s="17"/>
      <c r="I171" s="17"/>
      <c r="J171" s="39"/>
      <c r="K171" s="39"/>
    </row>
    <row r="172" spans="1:11">
      <c r="A172" s="17"/>
      <c r="B172" s="17"/>
      <c r="C172" s="17"/>
      <c r="D172" s="17"/>
      <c r="E172" s="17"/>
      <c r="F172" s="17"/>
      <c r="G172" s="17"/>
      <c r="H172" s="17"/>
      <c r="I172" s="17"/>
      <c r="J172" s="39"/>
      <c r="K172" s="39"/>
    </row>
    <row r="173" spans="1:11">
      <c r="A173" s="17"/>
      <c r="B173" s="17"/>
      <c r="C173" s="17"/>
      <c r="D173" s="17"/>
      <c r="E173" s="17"/>
      <c r="F173" s="17"/>
      <c r="G173" s="17"/>
      <c r="H173" s="17"/>
      <c r="I173" s="17"/>
      <c r="J173" s="39"/>
      <c r="K173" s="39"/>
    </row>
    <row r="174" spans="1:11">
      <c r="A174" s="17"/>
      <c r="B174" s="17"/>
      <c r="C174" s="17"/>
      <c r="D174" s="17"/>
      <c r="E174" s="17"/>
      <c r="F174" s="17"/>
      <c r="G174" s="17"/>
      <c r="H174" s="17"/>
      <c r="I174" s="17"/>
      <c r="J174" s="39"/>
      <c r="K174" s="39"/>
    </row>
    <row r="175" spans="1:11">
      <c r="A175" s="17"/>
      <c r="B175" s="17"/>
      <c r="C175" s="17"/>
      <c r="D175" s="17"/>
      <c r="E175" s="17"/>
      <c r="F175" s="17"/>
      <c r="G175" s="17"/>
      <c r="H175" s="17"/>
      <c r="I175" s="17"/>
      <c r="J175" s="39"/>
      <c r="K175" s="39"/>
    </row>
    <row r="176" spans="1:11">
      <c r="A176" s="17"/>
      <c r="B176" s="17"/>
      <c r="C176" s="17"/>
      <c r="D176" s="17"/>
      <c r="E176" s="17"/>
      <c r="F176" s="17"/>
      <c r="G176" s="17"/>
      <c r="H176" s="17"/>
      <c r="I176" s="17"/>
      <c r="J176" s="39"/>
      <c r="K176" s="39"/>
    </row>
    <row r="177" spans="1:11">
      <c r="A177" s="17"/>
      <c r="B177" s="17"/>
      <c r="C177" s="17"/>
      <c r="D177" s="17"/>
      <c r="E177" s="17"/>
      <c r="F177" s="17"/>
      <c r="G177" s="17"/>
      <c r="H177" s="17"/>
      <c r="I177" s="17"/>
      <c r="J177" s="39"/>
      <c r="K177" s="39"/>
    </row>
    <row r="178" spans="1:11">
      <c r="A178" s="17"/>
      <c r="B178" s="17"/>
      <c r="C178" s="17"/>
      <c r="D178" s="17"/>
      <c r="E178" s="17"/>
      <c r="F178" s="17"/>
      <c r="G178" s="17"/>
      <c r="H178" s="17"/>
      <c r="I178" s="17"/>
      <c r="J178" s="39"/>
      <c r="K178" s="39"/>
    </row>
    <row r="179" spans="1:11">
      <c r="A179" s="17"/>
      <c r="B179" s="17"/>
      <c r="C179" s="17"/>
      <c r="D179" s="17"/>
      <c r="E179" s="17"/>
      <c r="F179" s="17"/>
      <c r="G179" s="17"/>
      <c r="H179" s="17"/>
      <c r="I179" s="17"/>
      <c r="J179" s="39"/>
      <c r="K179" s="39"/>
    </row>
    <row r="180" spans="1:11">
      <c r="A180" s="17"/>
      <c r="B180" s="17"/>
      <c r="C180" s="17"/>
      <c r="D180" s="17"/>
      <c r="E180" s="17"/>
      <c r="F180" s="17"/>
      <c r="G180" s="17"/>
      <c r="H180" s="17"/>
      <c r="I180" s="17"/>
      <c r="J180" s="39"/>
      <c r="K180" s="39"/>
    </row>
    <row r="181" spans="1:11">
      <c r="A181" s="17"/>
      <c r="B181" s="17"/>
      <c r="C181" s="17"/>
      <c r="D181" s="17"/>
      <c r="E181" s="17"/>
      <c r="F181" s="17"/>
      <c r="G181" s="17"/>
      <c r="H181" s="17"/>
      <c r="I181" s="17"/>
      <c r="J181" s="39"/>
      <c r="K181" s="39"/>
    </row>
    <row r="182" spans="1:11">
      <c r="A182" s="17"/>
      <c r="B182" s="17"/>
      <c r="C182" s="17"/>
      <c r="D182" s="17"/>
      <c r="E182" s="17"/>
      <c r="F182" s="17"/>
      <c r="G182" s="17"/>
      <c r="H182" s="17"/>
      <c r="I182" s="17"/>
      <c r="J182" s="39"/>
      <c r="K182" s="39"/>
    </row>
    <row r="183" spans="1:11">
      <c r="A183" s="17"/>
      <c r="B183" s="17"/>
      <c r="C183" s="17"/>
      <c r="D183" s="17"/>
      <c r="E183" s="17"/>
      <c r="F183" s="17"/>
      <c r="G183" s="17"/>
      <c r="H183" s="17"/>
      <c r="I183" s="17"/>
      <c r="J183" s="39"/>
      <c r="K183" s="39"/>
    </row>
    <row r="184" spans="1:11">
      <c r="A184" s="17"/>
      <c r="B184" s="17"/>
      <c r="C184" s="17"/>
      <c r="D184" s="17"/>
      <c r="E184" s="17"/>
      <c r="F184" s="17"/>
      <c r="G184" s="17"/>
      <c r="H184" s="17"/>
      <c r="I184" s="17"/>
      <c r="J184" s="39"/>
      <c r="K184" s="39"/>
    </row>
    <row r="185" spans="1:11">
      <c r="A185" s="17"/>
      <c r="B185" s="17"/>
      <c r="C185" s="17"/>
      <c r="D185" s="17"/>
      <c r="E185" s="17"/>
      <c r="F185" s="17"/>
      <c r="G185" s="17"/>
      <c r="H185" s="17"/>
      <c r="I185" s="17"/>
      <c r="J185" s="39"/>
      <c r="K185" s="39"/>
    </row>
    <row r="186" spans="1:11">
      <c r="A186" s="17"/>
      <c r="B186" s="17"/>
      <c r="C186" s="17"/>
      <c r="D186" s="17"/>
      <c r="E186" s="17"/>
      <c r="F186" s="17"/>
      <c r="G186" s="17"/>
      <c r="H186" s="17"/>
      <c r="I186" s="17"/>
      <c r="J186" s="39"/>
      <c r="K186" s="39"/>
    </row>
    <row r="187" spans="1:11">
      <c r="A187" s="17"/>
      <c r="B187" s="17"/>
      <c r="C187" s="17"/>
      <c r="D187" s="17"/>
      <c r="E187" s="17"/>
      <c r="F187" s="17"/>
      <c r="G187" s="17"/>
      <c r="H187" s="17"/>
      <c r="I187" s="17"/>
      <c r="J187" s="39"/>
      <c r="K187" s="39"/>
    </row>
    <row r="188" spans="1:11">
      <c r="A188" s="17"/>
      <c r="B188" s="17"/>
      <c r="C188" s="17"/>
      <c r="D188" s="17"/>
      <c r="E188" s="17"/>
      <c r="F188" s="17"/>
      <c r="G188" s="17"/>
      <c r="H188" s="17"/>
      <c r="I188" s="17"/>
      <c r="J188" s="39"/>
      <c r="K188" s="39"/>
    </row>
    <row r="189" spans="1:11">
      <c r="A189" s="17"/>
      <c r="B189" s="17"/>
      <c r="C189" s="17"/>
      <c r="D189" s="17"/>
      <c r="E189" s="17"/>
      <c r="F189" s="17"/>
      <c r="G189" s="17"/>
      <c r="H189" s="17"/>
      <c r="I189" s="17"/>
      <c r="J189" s="39"/>
      <c r="K189" s="39"/>
    </row>
    <row r="190" spans="1:11">
      <c r="A190" s="17"/>
      <c r="B190" s="17"/>
      <c r="C190" s="17"/>
      <c r="D190" s="17"/>
      <c r="E190" s="17"/>
      <c r="F190" s="17"/>
      <c r="G190" s="17"/>
      <c r="H190" s="17"/>
      <c r="I190" s="17"/>
      <c r="J190" s="39"/>
      <c r="K190" s="39"/>
    </row>
    <row r="191" spans="1:11">
      <c r="A191" s="17"/>
      <c r="B191" s="17"/>
      <c r="C191" s="17"/>
      <c r="D191" s="17"/>
      <c r="E191" s="17"/>
      <c r="F191" s="17"/>
      <c r="G191" s="17"/>
      <c r="H191" s="17"/>
      <c r="I191" s="17"/>
      <c r="J191" s="39"/>
      <c r="K191" s="39"/>
    </row>
    <row r="192" spans="1:11">
      <c r="A192" s="17"/>
      <c r="B192" s="17"/>
      <c r="C192" s="17"/>
      <c r="D192" s="17"/>
      <c r="E192" s="17"/>
      <c r="F192" s="17"/>
      <c r="G192" s="17"/>
      <c r="H192" s="17"/>
      <c r="I192" s="17"/>
      <c r="J192" s="39"/>
      <c r="K192" s="39"/>
    </row>
    <row r="193" spans="1:11">
      <c r="A193" s="17"/>
      <c r="B193" s="17"/>
      <c r="C193" s="17"/>
      <c r="D193" s="17"/>
      <c r="E193" s="17"/>
      <c r="F193" s="17"/>
      <c r="G193" s="17"/>
      <c r="H193" s="17"/>
      <c r="I193" s="17"/>
      <c r="J193" s="39"/>
      <c r="K193" s="39"/>
    </row>
    <row r="194" spans="1:11">
      <c r="A194" s="17"/>
      <c r="B194" s="17"/>
      <c r="C194" s="17"/>
      <c r="D194" s="17"/>
      <c r="E194" s="17"/>
      <c r="I194" s="17"/>
      <c r="J194" s="39"/>
      <c r="K194" s="39"/>
    </row>
    <row r="195" spans="1:11">
      <c r="A195" s="17"/>
      <c r="B195" s="17"/>
      <c r="C195" s="17"/>
      <c r="D195" s="17"/>
      <c r="E195" s="17"/>
      <c r="I195" s="17"/>
      <c r="J195" s="39"/>
      <c r="K195" s="39"/>
    </row>
    <row r="196" spans="1:11">
      <c r="A196" s="17"/>
      <c r="B196" s="17"/>
      <c r="C196" s="17"/>
      <c r="D196" s="17"/>
      <c r="E196" s="17"/>
      <c r="I196" s="17"/>
      <c r="J196" s="39"/>
      <c r="K196" s="39"/>
    </row>
    <row r="197" spans="1:11">
      <c r="A197" s="17"/>
      <c r="B197" s="17"/>
      <c r="C197" s="17"/>
      <c r="D197" s="17"/>
      <c r="E197" s="17"/>
      <c r="I197" s="17"/>
      <c r="J197" s="39"/>
      <c r="K197" s="39"/>
    </row>
    <row r="198" spans="1:11">
      <c r="A198" s="17"/>
      <c r="B198" s="17"/>
      <c r="C198" s="17"/>
      <c r="D198" s="17"/>
      <c r="E198" s="17"/>
      <c r="I198" s="17"/>
      <c r="J198" s="39"/>
      <c r="K198" s="39"/>
    </row>
    <row r="199" spans="1:11">
      <c r="A199" s="17"/>
      <c r="B199" s="17"/>
      <c r="C199" s="17"/>
      <c r="D199" s="17"/>
      <c r="E199" s="17"/>
      <c r="I199" s="17"/>
      <c r="J199" s="39"/>
      <c r="K199" s="39"/>
    </row>
    <row r="200" spans="1:11">
      <c r="K200" s="39"/>
    </row>
    <row r="201" spans="1:11">
      <c r="K201" s="39"/>
    </row>
    <row r="202" spans="1:11">
      <c r="K202" s="39"/>
    </row>
    <row r="203" spans="1:11">
      <c r="K203" s="39"/>
    </row>
    <row r="204" spans="1:11">
      <c r="K204" s="39"/>
    </row>
    <row r="205" spans="1:11">
      <c r="K205" s="39"/>
    </row>
    <row r="206" spans="1:11">
      <c r="K206" s="39"/>
    </row>
    <row r="207" spans="1:11">
      <c r="K207" s="39"/>
    </row>
    <row r="208" spans="1:11">
      <c r="K208" s="39"/>
    </row>
    <row r="209" spans="11:11">
      <c r="K209" s="39"/>
    </row>
  </sheetData>
  <mergeCells count="1">
    <mergeCell ref="A1:D1"/>
  </mergeCells>
  <phoneticPr fontId="36" type="noConversion"/>
  <conditionalFormatting sqref="C20:D20">
    <cfRule type="expression" dxfId="1" priority="2">
      <formula>$H20="Coupling"</formula>
    </cfRule>
  </conditionalFormatting>
  <conditionalFormatting sqref="C12:D19">
    <cfRule type="expression" dxfId="0" priority="1">
      <formula>$H12="Coupling"</formula>
    </cfRule>
  </conditionalFormatting>
  <dataValidations count="1">
    <dataValidation type="list" allowBlank="1" showInputMessage="1" showErrorMessage="1" sqref="F12:F19" xr:uid="{7A14CD1E-3177-4E14-B3B1-5ACB206B01E1}">
      <formula1>Fabric</formula1>
    </dataValidation>
  </dataValidations>
  <hyperlinks>
    <hyperlink ref="F7" r:id="rId1" xr:uid="{00000000-0004-0000-0100-000000000000}"/>
  </hyperlinks>
  <pageMargins left="0.7" right="0.7" top="0.75" bottom="0.75" header="0.3" footer="0.3"/>
  <pageSetup scale="37" fitToHeight="0" orientation="landscape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0"/>
  <sheetViews>
    <sheetView workbookViewId="0">
      <selection activeCell="I11" sqref="I11"/>
    </sheetView>
  </sheetViews>
  <sheetFormatPr defaultRowHeight="15"/>
  <cols>
    <col min="1" max="1" width="44.7109375" customWidth="1"/>
    <col min="2" max="2" width="10.85546875" customWidth="1"/>
  </cols>
  <sheetData>
    <row r="1" spans="1:11">
      <c r="A1" s="95" t="s">
        <v>53</v>
      </c>
      <c r="B1" s="96" t="s">
        <v>54</v>
      </c>
      <c r="D1" s="97" t="s">
        <v>55</v>
      </c>
      <c r="H1" s="97" t="s">
        <v>56</v>
      </c>
    </row>
    <row r="2" spans="1:11">
      <c r="A2" s="96" t="s">
        <v>57</v>
      </c>
      <c r="B2" s="96">
        <v>50</v>
      </c>
      <c r="D2" s="98">
        <v>20</v>
      </c>
    </row>
    <row r="3" spans="1:11">
      <c r="A3" s="96" t="s">
        <v>58</v>
      </c>
      <c r="B3">
        <v>40</v>
      </c>
      <c r="D3" s="99">
        <v>25</v>
      </c>
      <c r="I3" s="100" t="s">
        <v>59</v>
      </c>
      <c r="J3" s="100"/>
      <c r="K3" s="100" t="s">
        <v>25</v>
      </c>
    </row>
    <row r="4" spans="1:11">
      <c r="A4" s="96" t="s">
        <v>60</v>
      </c>
      <c r="B4">
        <v>25</v>
      </c>
      <c r="D4" s="99">
        <v>40</v>
      </c>
      <c r="I4" s="96" t="s">
        <v>61</v>
      </c>
      <c r="K4" s="101" t="s">
        <v>62</v>
      </c>
    </row>
    <row r="5" spans="1:11">
      <c r="A5" s="96" t="s">
        <v>63</v>
      </c>
      <c r="B5">
        <v>20</v>
      </c>
      <c r="D5" s="98" t="s">
        <v>64</v>
      </c>
      <c r="I5" s="96" t="s">
        <v>65</v>
      </c>
      <c r="K5" s="29">
        <v>0.4</v>
      </c>
    </row>
    <row r="6" spans="1:11">
      <c r="A6" s="96" t="s">
        <v>66</v>
      </c>
      <c r="B6">
        <v>10</v>
      </c>
      <c r="D6" s="99">
        <v>50</v>
      </c>
      <c r="I6" s="96" t="s">
        <v>67</v>
      </c>
      <c r="K6" s="29">
        <v>0.3</v>
      </c>
    </row>
    <row r="7" spans="1:11">
      <c r="A7" s="96" t="s">
        <v>68</v>
      </c>
      <c r="B7" s="96" t="s">
        <v>69</v>
      </c>
      <c r="D7" s="99">
        <v>80</v>
      </c>
      <c r="I7" s="96" t="s">
        <v>70</v>
      </c>
      <c r="K7" s="29">
        <v>0.25</v>
      </c>
    </row>
    <row r="8" spans="1:11">
      <c r="A8" s="96" t="s">
        <v>71</v>
      </c>
      <c r="B8" s="96">
        <v>20</v>
      </c>
      <c r="D8" s="98" t="s">
        <v>64</v>
      </c>
      <c r="I8" s="96" t="s">
        <v>72</v>
      </c>
      <c r="K8" s="101" t="s">
        <v>73</v>
      </c>
    </row>
    <row r="9" spans="1:11">
      <c r="A9" s="96" t="s">
        <v>105</v>
      </c>
      <c r="B9" s="96"/>
      <c r="D9" s="98">
        <v>75</v>
      </c>
      <c r="I9" s="96"/>
      <c r="K9" s="101"/>
    </row>
    <row r="10" spans="1:11">
      <c r="D10" s="99"/>
      <c r="I10" s="96" t="s">
        <v>75</v>
      </c>
      <c r="K10" s="29"/>
    </row>
    <row r="11" spans="1:11">
      <c r="A11" s="95" t="s">
        <v>74</v>
      </c>
      <c r="D11" s="99"/>
      <c r="K11" s="29"/>
    </row>
    <row r="12" spans="1:11">
      <c r="A12" s="96" t="s">
        <v>76</v>
      </c>
      <c r="D12" s="99"/>
      <c r="K12" s="29"/>
    </row>
    <row r="13" spans="1:11">
      <c r="A13" s="96" t="s">
        <v>77</v>
      </c>
      <c r="D13" s="99"/>
      <c r="K13" s="29"/>
    </row>
    <row r="14" spans="1:11">
      <c r="A14" s="96" t="s">
        <v>78</v>
      </c>
      <c r="D14" s="99"/>
      <c r="K14" s="29"/>
    </row>
    <row r="15" spans="1:11">
      <c r="A15" s="96" t="s">
        <v>79</v>
      </c>
      <c r="D15" s="99"/>
      <c r="K15" s="29"/>
    </row>
    <row r="16" spans="1:11">
      <c r="A16" s="96" t="s">
        <v>80</v>
      </c>
      <c r="D16" s="99"/>
    </row>
    <row r="17" spans="1:8">
      <c r="A17" s="96" t="s">
        <v>81</v>
      </c>
      <c r="D17" s="99"/>
    </row>
    <row r="18" spans="1:8">
      <c r="A18" s="96" t="s">
        <v>82</v>
      </c>
      <c r="D18" s="99"/>
    </row>
    <row r="19" spans="1:8">
      <c r="A19" s="96" t="s">
        <v>83</v>
      </c>
      <c r="D19" s="99"/>
    </row>
    <row r="20" spans="1:8">
      <c r="A20" s="96"/>
      <c r="D20" s="99"/>
    </row>
    <row r="21" spans="1:8">
      <c r="A21" s="96" t="s">
        <v>57</v>
      </c>
      <c r="D21" s="99"/>
    </row>
    <row r="22" spans="1:8">
      <c r="D22" s="99"/>
    </row>
    <row r="23" spans="1:8">
      <c r="A23" s="96" t="s">
        <v>84</v>
      </c>
      <c r="D23" s="99"/>
    </row>
    <row r="24" spans="1:8">
      <c r="D24" s="99"/>
    </row>
    <row r="25" spans="1:8">
      <c r="A25" s="95" t="s">
        <v>85</v>
      </c>
      <c r="D25" s="99"/>
    </row>
    <row r="26" spans="1:8">
      <c r="A26" s="102" t="s">
        <v>86</v>
      </c>
      <c r="B26" s="103"/>
      <c r="C26" s="103"/>
      <c r="D26" s="104"/>
      <c r="E26" s="103"/>
      <c r="F26" s="103"/>
      <c r="G26" s="103"/>
      <c r="H26" s="103"/>
    </row>
    <row r="27" spans="1:8">
      <c r="A27" s="102" t="s">
        <v>87</v>
      </c>
      <c r="B27" s="103"/>
      <c r="C27" s="103"/>
      <c r="D27" s="104"/>
      <c r="E27" s="103"/>
      <c r="F27" s="103"/>
      <c r="G27" s="103"/>
      <c r="H27" s="103"/>
    </row>
    <row r="28" spans="1:8">
      <c r="A28" s="102" t="s">
        <v>37</v>
      </c>
      <c r="B28" s="103"/>
      <c r="C28" s="103"/>
      <c r="D28" s="104"/>
      <c r="E28" s="103"/>
      <c r="F28" s="103"/>
      <c r="G28" s="103"/>
      <c r="H28" s="103"/>
    </row>
    <row r="29" spans="1:8">
      <c r="A29" s="102" t="s">
        <v>38</v>
      </c>
      <c r="B29" s="103"/>
      <c r="C29" s="103"/>
      <c r="D29" s="104"/>
      <c r="E29" s="103"/>
      <c r="F29" s="103"/>
      <c r="G29" s="103"/>
      <c r="H29" s="103"/>
    </row>
    <row r="30" spans="1:8">
      <c r="A30" s="102" t="s">
        <v>88</v>
      </c>
      <c r="B30" s="103"/>
      <c r="C30" s="103"/>
      <c r="D30" s="104"/>
      <c r="E30" s="103"/>
      <c r="F30" s="103"/>
      <c r="G30" s="103"/>
      <c r="H30" s="10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1"/>
  <sheetViews>
    <sheetView workbookViewId="0">
      <selection activeCell="E7" sqref="E7"/>
    </sheetView>
  </sheetViews>
  <sheetFormatPr defaultRowHeight="15"/>
  <cols>
    <col min="1" max="1" width="48.28515625" customWidth="1"/>
    <col min="3" max="3" width="48.28515625" customWidth="1"/>
    <col min="5" max="5" width="32.28515625" customWidth="1"/>
  </cols>
  <sheetData>
    <row r="1" spans="1:5">
      <c r="A1" s="106" t="s">
        <v>89</v>
      </c>
      <c r="C1" s="106" t="s">
        <v>93</v>
      </c>
      <c r="E1" s="106" t="s">
        <v>105</v>
      </c>
    </row>
    <row r="2" spans="1:5" ht="45">
      <c r="A2" s="107" t="s">
        <v>90</v>
      </c>
      <c r="C2" t="s">
        <v>94</v>
      </c>
      <c r="E2" s="107" t="s">
        <v>106</v>
      </c>
    </row>
    <row r="3" spans="1:5">
      <c r="A3" s="107"/>
    </row>
    <row r="4" spans="1:5" ht="30">
      <c r="A4" s="107" t="s">
        <v>91</v>
      </c>
      <c r="C4" s="107" t="s">
        <v>95</v>
      </c>
    </row>
    <row r="5" spans="1:5">
      <c r="A5" s="107"/>
    </row>
    <row r="6" spans="1:5" ht="30">
      <c r="A6" s="107" t="s">
        <v>92</v>
      </c>
    </row>
    <row r="7" spans="1:5" ht="60">
      <c r="A7" s="107"/>
      <c r="C7" s="107" t="s">
        <v>96</v>
      </c>
    </row>
    <row r="8" spans="1:5" ht="30">
      <c r="A8" s="107" t="s">
        <v>92</v>
      </c>
    </row>
    <row r="9" spans="1:5" ht="60">
      <c r="A9" s="107"/>
      <c r="C9" s="107" t="s">
        <v>97</v>
      </c>
    </row>
    <row r="10" spans="1:5" ht="30">
      <c r="A10" s="107" t="s">
        <v>91</v>
      </c>
    </row>
    <row r="11" spans="1:5" ht="45">
      <c r="A11" s="107"/>
      <c r="C11" s="107" t="s">
        <v>98</v>
      </c>
    </row>
    <row r="12" spans="1:5" ht="30">
      <c r="A12" s="107" t="s">
        <v>90</v>
      </c>
    </row>
    <row r="13" spans="1:5">
      <c r="A13" s="107"/>
    </row>
    <row r="14" spans="1:5" ht="45">
      <c r="A14" s="107"/>
      <c r="C14" s="107" t="s">
        <v>99</v>
      </c>
    </row>
    <row r="15" spans="1:5">
      <c r="A15" s="107"/>
    </row>
    <row r="16" spans="1:5" ht="30">
      <c r="A16" s="107"/>
      <c r="C16" s="107" t="s">
        <v>100</v>
      </c>
    </row>
    <row r="17" spans="1:3">
      <c r="A17" s="107"/>
    </row>
    <row r="18" spans="1:3" ht="45">
      <c r="A18" s="107"/>
      <c r="C18" s="107" t="s">
        <v>101</v>
      </c>
    </row>
    <row r="19" spans="1:3">
      <c r="A19" s="107"/>
    </row>
    <row r="20" spans="1:3" ht="75">
      <c r="A20" s="107"/>
      <c r="C20" s="107" t="s">
        <v>102</v>
      </c>
    </row>
    <row r="21" spans="1:3">
      <c r="A21" s="107"/>
    </row>
    <row r="22" spans="1:3" ht="60">
      <c r="A22" s="107"/>
      <c r="C22" s="107" t="s">
        <v>103</v>
      </c>
    </row>
    <row r="23" spans="1:3">
      <c r="A23" s="107"/>
    </row>
    <row r="24" spans="1:3" ht="45">
      <c r="A24" s="107"/>
      <c r="C24" s="107" t="s">
        <v>104</v>
      </c>
    </row>
    <row r="25" spans="1:3">
      <c r="A25" s="107"/>
    </row>
    <row r="26" spans="1:3">
      <c r="A26" s="107"/>
    </row>
    <row r="27" spans="1:3">
      <c r="A27" s="107"/>
    </row>
    <row r="28" spans="1:3">
      <c r="A28" s="107"/>
    </row>
    <row r="29" spans="1:3">
      <c r="A29" s="107"/>
    </row>
    <row r="30" spans="1:3">
      <c r="A30" s="107"/>
    </row>
    <row r="31" spans="1:3">
      <c r="A31" s="107"/>
    </row>
    <row r="32" spans="1:3">
      <c r="A32" s="107"/>
    </row>
    <row r="33" spans="1:1">
      <c r="A33" s="107"/>
    </row>
    <row r="34" spans="1:1">
      <c r="A34" s="107"/>
    </row>
    <row r="35" spans="1:1">
      <c r="A35" s="107"/>
    </row>
    <row r="36" spans="1:1">
      <c r="A36" s="107"/>
    </row>
    <row r="37" spans="1:1">
      <c r="A37" s="107"/>
    </row>
    <row r="38" spans="1:1">
      <c r="A38" s="107"/>
    </row>
    <row r="39" spans="1:1">
      <c r="A39" s="107"/>
    </row>
    <row r="40" spans="1:1">
      <c r="A40" s="107"/>
    </row>
    <row r="41" spans="1:1">
      <c r="A41" s="107"/>
    </row>
    <row r="42" spans="1:1">
      <c r="A42" s="107"/>
    </row>
    <row r="43" spans="1:1">
      <c r="A43" s="107"/>
    </row>
    <row r="44" spans="1:1">
      <c r="A44" s="107"/>
    </row>
    <row r="45" spans="1:1">
      <c r="A45" s="107"/>
    </row>
    <row r="46" spans="1:1">
      <c r="A46" s="107"/>
    </row>
    <row r="47" spans="1:1">
      <c r="A47" s="107"/>
    </row>
    <row r="48" spans="1:1">
      <c r="A48" s="107"/>
    </row>
    <row r="49" spans="1:1">
      <c r="A49" s="107"/>
    </row>
    <row r="50" spans="1:1">
      <c r="A50" s="107"/>
    </row>
    <row r="51" spans="1:1">
      <c r="A51" s="10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89580-372C-4BB2-BB38-EE9EE0A0DD99}">
  <dimension ref="A1:H11"/>
  <sheetViews>
    <sheetView workbookViewId="0">
      <selection activeCell="G6" sqref="G6"/>
    </sheetView>
  </sheetViews>
  <sheetFormatPr defaultRowHeight="15"/>
  <cols>
    <col min="1" max="1" width="23.85546875" customWidth="1"/>
    <col min="2" max="2" width="19.28515625" bestFit="1" customWidth="1"/>
    <col min="3" max="3" width="20.85546875" bestFit="1" customWidth="1"/>
    <col min="4" max="4" width="28.7109375" bestFit="1" customWidth="1"/>
    <col min="5" max="5" width="15.7109375" bestFit="1" customWidth="1"/>
    <col min="6" max="6" width="30.5703125" bestFit="1" customWidth="1"/>
    <col min="7" max="7" width="19.5703125" bestFit="1" customWidth="1"/>
    <col min="8" max="8" width="39.140625" bestFit="1" customWidth="1"/>
  </cols>
  <sheetData>
    <row r="1" spans="1:8" ht="19.5" thickBot="1">
      <c r="A1" s="109" t="s">
        <v>108</v>
      </c>
      <c r="B1" s="113" t="s">
        <v>107</v>
      </c>
      <c r="C1" s="110" t="s">
        <v>124</v>
      </c>
      <c r="D1" s="111" t="s">
        <v>116</v>
      </c>
      <c r="E1" s="111" t="s">
        <v>121</v>
      </c>
      <c r="F1" s="111" t="s">
        <v>129</v>
      </c>
      <c r="G1" s="111" t="s">
        <v>135</v>
      </c>
      <c r="H1" s="111" t="s">
        <v>142</v>
      </c>
    </row>
    <row r="2" spans="1:8" ht="19.5" thickBot="1">
      <c r="A2" s="109" t="s">
        <v>109</v>
      </c>
      <c r="C2" s="96" t="s">
        <v>125</v>
      </c>
      <c r="D2" s="96" t="s">
        <v>118</v>
      </c>
      <c r="E2" s="96" t="s">
        <v>117</v>
      </c>
      <c r="F2" s="96" t="s">
        <v>130</v>
      </c>
      <c r="G2" s="96" t="s">
        <v>146</v>
      </c>
      <c r="H2" s="96" t="s">
        <v>143</v>
      </c>
    </row>
    <row r="3" spans="1:8" ht="19.5" thickBot="1">
      <c r="A3" s="109" t="s">
        <v>110</v>
      </c>
      <c r="B3" s="1" t="s">
        <v>113</v>
      </c>
      <c r="C3" s="1" t="s">
        <v>126</v>
      </c>
      <c r="D3" s="1" t="s">
        <v>119</v>
      </c>
      <c r="E3" s="1" t="s">
        <v>122</v>
      </c>
      <c r="F3" s="1" t="s">
        <v>131</v>
      </c>
      <c r="G3" s="1" t="s">
        <v>147</v>
      </c>
      <c r="H3" s="1" t="s">
        <v>144</v>
      </c>
    </row>
    <row r="4" spans="1:8" ht="18.75">
      <c r="A4" s="108"/>
      <c r="B4" s="1" t="s">
        <v>114</v>
      </c>
      <c r="C4" s="1" t="s">
        <v>127</v>
      </c>
      <c r="D4" s="1" t="s">
        <v>120</v>
      </c>
      <c r="E4" s="96" t="s">
        <v>123</v>
      </c>
      <c r="F4" s="96" t="s">
        <v>133</v>
      </c>
      <c r="G4" s="1" t="s">
        <v>136</v>
      </c>
      <c r="H4" s="1" t="s">
        <v>145</v>
      </c>
    </row>
    <row r="5" spans="1:8" ht="18.75">
      <c r="A5" s="108"/>
      <c r="B5" s="1" t="s">
        <v>115</v>
      </c>
      <c r="C5" s="1"/>
      <c r="E5" s="112" t="s">
        <v>128</v>
      </c>
      <c r="F5" s="112" t="s">
        <v>134</v>
      </c>
      <c r="G5" s="1" t="s">
        <v>148</v>
      </c>
    </row>
    <row r="6" spans="1:8" ht="19.5" thickBot="1">
      <c r="A6" s="108"/>
    </row>
    <row r="7" spans="1:8" ht="19.5" thickBot="1">
      <c r="A7" s="109" t="s">
        <v>111</v>
      </c>
      <c r="E7" s="16">
        <v>159778</v>
      </c>
      <c r="F7" s="96" t="s">
        <v>132</v>
      </c>
      <c r="H7" s="16">
        <v>75143</v>
      </c>
    </row>
    <row r="8" spans="1:8" ht="19.5" thickBot="1">
      <c r="A8" s="109" t="s">
        <v>112</v>
      </c>
      <c r="F8" s="96" t="s">
        <v>138</v>
      </c>
      <c r="G8" s="96" t="s">
        <v>105</v>
      </c>
    </row>
    <row r="9" spans="1:8">
      <c r="F9" s="96" t="s">
        <v>139</v>
      </c>
      <c r="G9" s="96" t="s">
        <v>89</v>
      </c>
    </row>
    <row r="10" spans="1:8">
      <c r="F10" s="96" t="s">
        <v>140</v>
      </c>
      <c r="G10" s="96" t="s">
        <v>137</v>
      </c>
    </row>
    <row r="11" spans="1:8">
      <c r="F11" s="96" t="s">
        <v>141</v>
      </c>
    </row>
  </sheetData>
  <hyperlinks>
    <hyperlink ref="B3" r:id="rId1" xr:uid="{78894957-096F-4D1C-8540-2CCAFAE48D69}"/>
    <hyperlink ref="B4" r:id="rId2" xr:uid="{CFE193EB-F3C9-4AE7-BB5F-37CCDF64C058}"/>
    <hyperlink ref="B5" r:id="rId3" xr:uid="{A4A5FFDA-1E89-4256-9B01-9BB17285409A}"/>
    <hyperlink ref="D3" r:id="rId4" xr:uid="{B92FFFC6-1711-4124-B7B5-618F1B9C47E8}"/>
    <hyperlink ref="D4" r:id="rId5" xr:uid="{B3DDEB23-95F6-4AB8-B01E-0772CBBA7B18}"/>
    <hyperlink ref="E3" r:id="rId6" xr:uid="{E8DFE29E-BAC9-4A3D-9EB4-864B9C767AF0}"/>
    <hyperlink ref="C3" r:id="rId7" xr:uid="{3A5B8318-6E13-4225-870B-A073BCE9942E}"/>
    <hyperlink ref="C4" r:id="rId8" xr:uid="{6D61060F-AB0F-4D63-ACCA-2C72ED0E5123}"/>
    <hyperlink ref="E5" r:id="rId9" xr:uid="{16564615-4CE3-41F6-BE73-839FE39C5738}"/>
    <hyperlink ref="F3" r:id="rId10" xr:uid="{25CFA00D-A677-44B6-88CA-F694EA955F8E}"/>
    <hyperlink ref="F5" r:id="rId11" xr:uid="{476640CD-72E3-41C1-9925-946FC358394B}"/>
    <hyperlink ref="G4" r:id="rId12" xr:uid="{3E7EE5F5-7D30-40C2-9249-92CC8467FACE}"/>
    <hyperlink ref="H3" r:id="rId13" xr:uid="{699778AF-9EA0-49F2-AF54-27B14EAD876A}"/>
    <hyperlink ref="H4" r:id="rId14" xr:uid="{A983D25C-FAAA-49C4-91AE-A7D9AFB2D74B}"/>
    <hyperlink ref="G3" r:id="rId15" xr:uid="{32B88CFE-AFC4-44E4-A471-3C5B20B16D5D}"/>
    <hyperlink ref="G5" r:id="rId16" xr:uid="{4B56D431-94C7-4315-92F7-F1CE235FB9CF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EACA9C-B8AA-4207-AC46-86EB84B8B303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79770267-159A-4CC3-9A05-C8F44BE17D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D3C9BB-F30E-4EEA-B5E5-87290414D1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 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2024-12-09T20:16:36Z</cp:lastPrinted>
  <dcterms:created xsi:type="dcterms:W3CDTF">2000-08-02T17:16:16Z</dcterms:created>
  <dcterms:modified xsi:type="dcterms:W3CDTF">2025-04-25T19:26:11Z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31255000</vt:r8>
  </property>
  <property fmtid="{D5CDD505-2E9C-101B-9397-08002B2CF9AE}" pid="4" name="MediaServiceImageTags">
    <vt:lpwstr/>
  </property>
</Properties>
</file>