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27 Axle Logistics/01. Quotes/Proposals/"/>
    </mc:Choice>
  </mc:AlternateContent>
  <xr:revisionPtr revIDLastSave="4" documentId="8_{BC14FEEC-9B9D-4FEB-8C87-E3100D037964}" xr6:coauthVersionLast="47" xr6:coauthVersionMax="47" xr10:uidLastSave="{6EDC6B3C-D6FC-474D-8D86-A56E79CD5F9E}"/>
  <bookViews>
    <workbookView xWindow="-120" yWindow="-120" windowWidth="29040" windowHeight="15720" activeTab="1" xr2:uid="{00000000-000D-0000-FFFF-FFFF00000000}"/>
  </bookViews>
  <sheets>
    <sheet name="Bid Form" sheetId="13" r:id="rId1"/>
    <sheet name="RWP Shades SOV" sheetId="34" r:id="rId2"/>
    <sheet name="RWP 2nd Floor" sheetId="35" r:id="rId3"/>
    <sheet name="RWP 3rd Floor" sheetId="36" r:id="rId4"/>
    <sheet name="RWP 1st Floor" sheetId="37" r:id="rId5"/>
    <sheet name="RWP 4th &amp; 5th Floors" sheetId="38" r:id="rId6"/>
    <sheet name="Glossary" sheetId="25" r:id="rId7"/>
    <sheet name="WT Description" sheetId="26" r:id="rId8"/>
    <sheet name="Products" sheetId="27" r:id="rId9"/>
  </sheets>
  <definedNames>
    <definedName name="_xlnm.Print_Area" localSheetId="0">'Bid Form'!$B$1:$J$47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9" i="34" l="1"/>
  <c r="J24" i="13"/>
  <c r="A53" i="35"/>
  <c r="A47" i="36"/>
  <c r="A42" i="37"/>
  <c r="A71" i="38"/>
  <c r="P71" i="38" s="1"/>
  <c r="H179" i="34"/>
  <c r="Q7" i="34"/>
  <c r="R11" i="34"/>
  <c r="A174" i="34"/>
  <c r="J183" i="34"/>
  <c r="J182" i="34"/>
  <c r="J181" i="34"/>
  <c r="L177" i="34"/>
  <c r="L176" i="34"/>
  <c r="L56" i="35"/>
  <c r="L50" i="36"/>
  <c r="L45" i="37"/>
  <c r="L74" i="38"/>
  <c r="M74" i="38" s="1"/>
  <c r="L73" i="38"/>
  <c r="P73" i="38" s="1"/>
  <c r="L44" i="37"/>
  <c r="L49" i="36"/>
  <c r="L55" i="35"/>
  <c r="P55" i="35" s="1"/>
  <c r="R69" i="38"/>
  <c r="P69" i="38"/>
  <c r="M69" i="38"/>
  <c r="G69" i="38"/>
  <c r="H69" i="38" s="1"/>
  <c r="R68" i="38"/>
  <c r="P68" i="38"/>
  <c r="M68" i="38"/>
  <c r="G68" i="38" s="1"/>
  <c r="H68" i="38" s="1"/>
  <c r="R67" i="38"/>
  <c r="P67" i="38"/>
  <c r="M67" i="38"/>
  <c r="G67" i="38"/>
  <c r="H67" i="38" s="1"/>
  <c r="R66" i="38"/>
  <c r="P66" i="38"/>
  <c r="M66" i="38"/>
  <c r="G66" i="38" s="1"/>
  <c r="H66" i="38" s="1"/>
  <c r="R65" i="38"/>
  <c r="P65" i="38"/>
  <c r="M65" i="38"/>
  <c r="G65" i="38"/>
  <c r="H65" i="38" s="1"/>
  <c r="R64" i="38"/>
  <c r="P64" i="38"/>
  <c r="M64" i="38"/>
  <c r="G64" i="38"/>
  <c r="H64" i="38" s="1"/>
  <c r="R63" i="38"/>
  <c r="P63" i="38"/>
  <c r="M63" i="38"/>
  <c r="G63" i="38" s="1"/>
  <c r="H63" i="38" s="1"/>
  <c r="R62" i="38"/>
  <c r="P62" i="38"/>
  <c r="M62" i="38"/>
  <c r="G62" i="38"/>
  <c r="H62" i="38" s="1"/>
  <c r="R61" i="38"/>
  <c r="P61" i="38"/>
  <c r="M61" i="38"/>
  <c r="G61" i="38" s="1"/>
  <c r="H61" i="38" s="1"/>
  <c r="R60" i="38"/>
  <c r="P60" i="38"/>
  <c r="M60" i="38"/>
  <c r="G60" i="38"/>
  <c r="H60" i="38" s="1"/>
  <c r="R59" i="38"/>
  <c r="P59" i="38"/>
  <c r="M59" i="38"/>
  <c r="G59" i="38"/>
  <c r="H59" i="38" s="1"/>
  <c r="R58" i="38"/>
  <c r="P58" i="38"/>
  <c r="M58" i="38"/>
  <c r="G58" i="38"/>
  <c r="H58" i="38" s="1"/>
  <c r="P70" i="38"/>
  <c r="R70" i="38"/>
  <c r="M71" i="38"/>
  <c r="H72" i="38"/>
  <c r="J72" i="38"/>
  <c r="L72" i="38"/>
  <c r="M72" i="38"/>
  <c r="P72" i="38"/>
  <c r="H73" i="38"/>
  <c r="J73" i="38" s="1"/>
  <c r="M73" i="38"/>
  <c r="H74" i="38"/>
  <c r="J74" i="38" s="1"/>
  <c r="H75" i="38"/>
  <c r="J75" i="38" s="1"/>
  <c r="M75" i="38"/>
  <c r="P75" i="38"/>
  <c r="R57" i="38"/>
  <c r="P57" i="38"/>
  <c r="M57" i="38"/>
  <c r="G57" i="38"/>
  <c r="H57" i="38" s="1"/>
  <c r="R56" i="38"/>
  <c r="P56" i="38"/>
  <c r="M56" i="38"/>
  <c r="G56" i="38" s="1"/>
  <c r="H56" i="38" s="1"/>
  <c r="I56" i="38" s="1"/>
  <c r="R55" i="38"/>
  <c r="P55" i="38"/>
  <c r="M55" i="38"/>
  <c r="G55" i="38" s="1"/>
  <c r="H55" i="38" s="1"/>
  <c r="I55" i="38" s="1"/>
  <c r="J55" i="38" s="1"/>
  <c r="R54" i="38"/>
  <c r="P54" i="38"/>
  <c r="M54" i="38"/>
  <c r="G54" i="38" s="1"/>
  <c r="H54" i="38" s="1"/>
  <c r="R53" i="38"/>
  <c r="P53" i="38"/>
  <c r="M53" i="38"/>
  <c r="G53" i="38" s="1"/>
  <c r="H53" i="38" s="1"/>
  <c r="R52" i="38"/>
  <c r="P52" i="38"/>
  <c r="M52" i="38"/>
  <c r="G52" i="38" s="1"/>
  <c r="H52" i="38" s="1"/>
  <c r="I52" i="38" s="1"/>
  <c r="R51" i="38"/>
  <c r="P51" i="38"/>
  <c r="M51" i="38"/>
  <c r="G51" i="38" s="1"/>
  <c r="H51" i="38" s="1"/>
  <c r="I51" i="38" s="1"/>
  <c r="J51" i="38" s="1"/>
  <c r="R50" i="38"/>
  <c r="P50" i="38"/>
  <c r="M50" i="38"/>
  <c r="G50" i="38" s="1"/>
  <c r="H50" i="38" s="1"/>
  <c r="R49" i="38"/>
  <c r="P49" i="38"/>
  <c r="M49" i="38"/>
  <c r="G49" i="38" s="1"/>
  <c r="H49" i="38" s="1"/>
  <c r="I49" i="38" s="1"/>
  <c r="J49" i="38"/>
  <c r="R48" i="38"/>
  <c r="P48" i="38"/>
  <c r="M48" i="38"/>
  <c r="G48" i="38" s="1"/>
  <c r="H48" i="38" s="1"/>
  <c r="R47" i="38"/>
  <c r="P47" i="38"/>
  <c r="M47" i="38"/>
  <c r="G47" i="38" s="1"/>
  <c r="H47" i="38" s="1"/>
  <c r="I47" i="38" s="1"/>
  <c r="R46" i="38"/>
  <c r="P46" i="38"/>
  <c r="M46" i="38"/>
  <c r="G46" i="38" s="1"/>
  <c r="H46" i="38" s="1"/>
  <c r="R45" i="38"/>
  <c r="P45" i="38"/>
  <c r="M45" i="38"/>
  <c r="G45" i="38" s="1"/>
  <c r="H45" i="38" s="1"/>
  <c r="R44" i="38"/>
  <c r="P44" i="38"/>
  <c r="M44" i="38"/>
  <c r="G44" i="38" s="1"/>
  <c r="H44" i="38" s="1"/>
  <c r="I44" i="38" s="1"/>
  <c r="J44" i="38" s="1"/>
  <c r="R43" i="38"/>
  <c r="P43" i="38"/>
  <c r="M43" i="38"/>
  <c r="G43" i="38" s="1"/>
  <c r="H43" i="38" s="1"/>
  <c r="R42" i="38"/>
  <c r="P42" i="38"/>
  <c r="M42" i="38"/>
  <c r="G42" i="38" s="1"/>
  <c r="H42" i="38" s="1"/>
  <c r="R41" i="38"/>
  <c r="P41" i="38"/>
  <c r="M41" i="38"/>
  <c r="G41" i="38" s="1"/>
  <c r="H41" i="38" s="1"/>
  <c r="R40" i="38"/>
  <c r="P40" i="38"/>
  <c r="M40" i="38"/>
  <c r="G40" i="38"/>
  <c r="H40" i="38" s="1"/>
  <c r="R39" i="38"/>
  <c r="P39" i="38"/>
  <c r="M39" i="38"/>
  <c r="G39" i="38" s="1"/>
  <c r="H39" i="38" s="1"/>
  <c r="I39" i="38" s="1"/>
  <c r="J39" i="38" s="1"/>
  <c r="R38" i="38"/>
  <c r="P38" i="38"/>
  <c r="M38" i="38"/>
  <c r="G38" i="38"/>
  <c r="H38" i="38" s="1"/>
  <c r="R37" i="38"/>
  <c r="P37" i="38"/>
  <c r="M37" i="38"/>
  <c r="G37" i="38" s="1"/>
  <c r="H37" i="38" s="1"/>
  <c r="I37" i="38" s="1"/>
  <c r="J37" i="38"/>
  <c r="R36" i="38"/>
  <c r="P36" i="38"/>
  <c r="M36" i="38"/>
  <c r="G36" i="38"/>
  <c r="H36" i="38" s="1"/>
  <c r="R35" i="38"/>
  <c r="P35" i="38"/>
  <c r="M35" i="38"/>
  <c r="G35" i="38"/>
  <c r="H35" i="38" s="1"/>
  <c r="R34" i="38"/>
  <c r="P34" i="38"/>
  <c r="M34" i="38"/>
  <c r="G34" i="38" s="1"/>
  <c r="H34" i="38"/>
  <c r="R33" i="38"/>
  <c r="P33" i="38"/>
  <c r="M33" i="38"/>
  <c r="G33" i="38" s="1"/>
  <c r="H33" i="38" s="1"/>
  <c r="R32" i="38"/>
  <c r="P32" i="38"/>
  <c r="M32" i="38"/>
  <c r="G32" i="38" s="1"/>
  <c r="H32" i="38" s="1"/>
  <c r="I32" i="38" s="1"/>
  <c r="R31" i="38"/>
  <c r="P31" i="38"/>
  <c r="M31" i="38"/>
  <c r="G31" i="38" s="1"/>
  <c r="H31" i="38" s="1"/>
  <c r="R30" i="38"/>
  <c r="P30" i="38"/>
  <c r="M30" i="38"/>
  <c r="G30" i="38" s="1"/>
  <c r="H30" i="38"/>
  <c r="R29" i="38"/>
  <c r="P29" i="38"/>
  <c r="M29" i="38"/>
  <c r="G29" i="38" s="1"/>
  <c r="H29" i="38" s="1"/>
  <c r="R28" i="38"/>
  <c r="P28" i="38"/>
  <c r="M28" i="38"/>
  <c r="G28" i="38"/>
  <c r="H28" i="38" s="1"/>
  <c r="I28" i="38" s="1"/>
  <c r="R27" i="38"/>
  <c r="P27" i="38"/>
  <c r="M27" i="38"/>
  <c r="G27" i="38" s="1"/>
  <c r="H27" i="38"/>
  <c r="R26" i="38"/>
  <c r="P26" i="38"/>
  <c r="M26" i="38"/>
  <c r="G26" i="38" s="1"/>
  <c r="H26" i="38" s="1"/>
  <c r="R25" i="38"/>
  <c r="P25" i="38"/>
  <c r="M25" i="38"/>
  <c r="G25" i="38"/>
  <c r="H25" i="38" s="1"/>
  <c r="R24" i="38"/>
  <c r="P24" i="38"/>
  <c r="M24" i="38"/>
  <c r="G24" i="38" s="1"/>
  <c r="H24" i="38" s="1"/>
  <c r="R23" i="38"/>
  <c r="P23" i="38"/>
  <c r="M23" i="38"/>
  <c r="G23" i="38" s="1"/>
  <c r="H23" i="38" s="1"/>
  <c r="R22" i="38"/>
  <c r="P22" i="38"/>
  <c r="M22" i="38"/>
  <c r="G22" i="38" s="1"/>
  <c r="H22" i="38" s="1"/>
  <c r="R21" i="38"/>
  <c r="P21" i="38"/>
  <c r="M21" i="38"/>
  <c r="G21" i="38" s="1"/>
  <c r="H21" i="38" s="1"/>
  <c r="R20" i="38"/>
  <c r="P20" i="38"/>
  <c r="M20" i="38"/>
  <c r="G20" i="38" s="1"/>
  <c r="H20" i="38" s="1"/>
  <c r="I20" i="38" s="1"/>
  <c r="R19" i="38"/>
  <c r="P19" i="38"/>
  <c r="M19" i="38"/>
  <c r="G19" i="38" s="1"/>
  <c r="H19" i="38" s="1"/>
  <c r="R18" i="38"/>
  <c r="P18" i="38"/>
  <c r="M18" i="38"/>
  <c r="G18" i="38" s="1"/>
  <c r="H18" i="38" s="1"/>
  <c r="R17" i="38"/>
  <c r="P17" i="38"/>
  <c r="M17" i="38"/>
  <c r="G17" i="38" s="1"/>
  <c r="H17" i="38" s="1"/>
  <c r="R16" i="38"/>
  <c r="P16" i="38"/>
  <c r="M16" i="38"/>
  <c r="G16" i="38" s="1"/>
  <c r="H16" i="38" s="1"/>
  <c r="I16" i="38" s="1"/>
  <c r="R15" i="38"/>
  <c r="P15" i="38"/>
  <c r="M15" i="38"/>
  <c r="G15" i="38" s="1"/>
  <c r="H15" i="38" s="1"/>
  <c r="I15" i="38"/>
  <c r="R14" i="38"/>
  <c r="P14" i="38"/>
  <c r="M14" i="38"/>
  <c r="G14" i="38" s="1"/>
  <c r="H14" i="38" s="1"/>
  <c r="R13" i="38"/>
  <c r="P13" i="38"/>
  <c r="M13" i="38"/>
  <c r="G13" i="38" s="1"/>
  <c r="H13" i="38" s="1"/>
  <c r="I13" i="38" s="1"/>
  <c r="R12" i="38"/>
  <c r="P12" i="38"/>
  <c r="M12" i="38"/>
  <c r="G12" i="38" s="1"/>
  <c r="H12" i="38" s="1"/>
  <c r="N1" i="38"/>
  <c r="O2" i="38" s="1"/>
  <c r="A1" i="38"/>
  <c r="L43" i="37"/>
  <c r="P46" i="37"/>
  <c r="M46" i="37"/>
  <c r="H46" i="37"/>
  <c r="J46" i="37" s="1"/>
  <c r="P45" i="37"/>
  <c r="M45" i="37"/>
  <c r="H45" i="37"/>
  <c r="J45" i="37" s="1"/>
  <c r="M44" i="37"/>
  <c r="H44" i="37"/>
  <c r="J44" i="37" s="1"/>
  <c r="P43" i="37"/>
  <c r="H43" i="37"/>
  <c r="J43" i="37" s="1"/>
  <c r="M42" i="37"/>
  <c r="H42" i="37"/>
  <c r="J42" i="37" s="1"/>
  <c r="R41" i="37"/>
  <c r="P41" i="37"/>
  <c r="N1" i="37" s="1"/>
  <c r="O2" i="37" s="1"/>
  <c r="R40" i="37"/>
  <c r="P40" i="37"/>
  <c r="M40" i="37"/>
  <c r="G40" i="37" s="1"/>
  <c r="H40" i="37"/>
  <c r="R39" i="37"/>
  <c r="P39" i="37"/>
  <c r="M39" i="37"/>
  <c r="G39" i="37"/>
  <c r="H39" i="37" s="1"/>
  <c r="R38" i="37"/>
  <c r="P38" i="37"/>
  <c r="M38" i="37"/>
  <c r="G38" i="37" s="1"/>
  <c r="H38" i="37" s="1"/>
  <c r="I38" i="37" s="1"/>
  <c r="R37" i="37"/>
  <c r="P37" i="37"/>
  <c r="M37" i="37"/>
  <c r="G37" i="37"/>
  <c r="H37" i="37" s="1"/>
  <c r="R36" i="37"/>
  <c r="P36" i="37"/>
  <c r="M36" i="37"/>
  <c r="G36" i="37" s="1"/>
  <c r="H36" i="37" s="1"/>
  <c r="I36" i="37" s="1"/>
  <c r="J36" i="37" s="1"/>
  <c r="R35" i="37"/>
  <c r="P35" i="37"/>
  <c r="M35" i="37"/>
  <c r="G35" i="37" s="1"/>
  <c r="H35" i="37" s="1"/>
  <c r="R34" i="37"/>
  <c r="P34" i="37"/>
  <c r="M34" i="37"/>
  <c r="G34" i="37" s="1"/>
  <c r="H34" i="37" s="1"/>
  <c r="I34" i="37" s="1"/>
  <c r="R33" i="37"/>
  <c r="P33" i="37"/>
  <c r="M33" i="37"/>
  <c r="G33" i="37" s="1"/>
  <c r="H33" i="37" s="1"/>
  <c r="I33" i="37" s="1"/>
  <c r="R32" i="37"/>
  <c r="P32" i="37"/>
  <c r="M32" i="37"/>
  <c r="G32" i="37" s="1"/>
  <c r="H32" i="37" s="1"/>
  <c r="R31" i="37"/>
  <c r="P31" i="37"/>
  <c r="M31" i="37"/>
  <c r="G31" i="37" s="1"/>
  <c r="H31" i="37" s="1"/>
  <c r="R30" i="37"/>
  <c r="P30" i="37"/>
  <c r="M30" i="37"/>
  <c r="G30" i="37" s="1"/>
  <c r="H30" i="37" s="1"/>
  <c r="R29" i="37"/>
  <c r="P29" i="37"/>
  <c r="M29" i="37"/>
  <c r="G29" i="37" s="1"/>
  <c r="H29" i="37" s="1"/>
  <c r="I29" i="37" s="1"/>
  <c r="R28" i="37"/>
  <c r="P28" i="37"/>
  <c r="M28" i="37"/>
  <c r="G28" i="37" s="1"/>
  <c r="H28" i="37"/>
  <c r="I28" i="37" s="1"/>
  <c r="R27" i="37"/>
  <c r="P27" i="37"/>
  <c r="M27" i="37"/>
  <c r="G27" i="37" s="1"/>
  <c r="H27" i="37" s="1"/>
  <c r="R26" i="37"/>
  <c r="P26" i="37"/>
  <c r="M26" i="37"/>
  <c r="G26" i="37"/>
  <c r="H26" i="37" s="1"/>
  <c r="R25" i="37"/>
  <c r="P25" i="37"/>
  <c r="M25" i="37"/>
  <c r="G25" i="37"/>
  <c r="H25" i="37" s="1"/>
  <c r="R24" i="37"/>
  <c r="P24" i="37"/>
  <c r="M24" i="37"/>
  <c r="G24" i="37" s="1"/>
  <c r="H24" i="37" s="1"/>
  <c r="R23" i="37"/>
  <c r="P23" i="37"/>
  <c r="M23" i="37"/>
  <c r="G23" i="37"/>
  <c r="H23" i="37" s="1"/>
  <c r="R22" i="37"/>
  <c r="P22" i="37"/>
  <c r="M22" i="37"/>
  <c r="G22" i="37" s="1"/>
  <c r="H22" i="37" s="1"/>
  <c r="I22" i="37" s="1"/>
  <c r="J22" i="37"/>
  <c r="R21" i="37"/>
  <c r="P21" i="37"/>
  <c r="M21" i="37"/>
  <c r="G21" i="37" s="1"/>
  <c r="H21" i="37" s="1"/>
  <c r="I21" i="37" s="1"/>
  <c r="R20" i="37"/>
  <c r="P20" i="37"/>
  <c r="M20" i="37"/>
  <c r="G20" i="37"/>
  <c r="H20" i="37" s="1"/>
  <c r="R19" i="37"/>
  <c r="P19" i="37"/>
  <c r="M19" i="37"/>
  <c r="G19" i="37" s="1"/>
  <c r="H19" i="37" s="1"/>
  <c r="R18" i="37"/>
  <c r="P18" i="37"/>
  <c r="M18" i="37"/>
  <c r="G18" i="37" s="1"/>
  <c r="H18" i="37" s="1"/>
  <c r="R17" i="37"/>
  <c r="P17" i="37"/>
  <c r="M17" i="37"/>
  <c r="G17" i="37" s="1"/>
  <c r="H17" i="37" s="1"/>
  <c r="I17" i="37" s="1"/>
  <c r="R16" i="37"/>
  <c r="P16" i="37"/>
  <c r="M16" i="37"/>
  <c r="G16" i="37" s="1"/>
  <c r="H16" i="37" s="1"/>
  <c r="R15" i="37"/>
  <c r="P15" i="37"/>
  <c r="M15" i="37"/>
  <c r="G15" i="37"/>
  <c r="H15" i="37" s="1"/>
  <c r="R14" i="37"/>
  <c r="P14" i="37"/>
  <c r="M14" i="37"/>
  <c r="G14" i="37" s="1"/>
  <c r="H14" i="37" s="1"/>
  <c r="I14" i="37" s="1"/>
  <c r="R13" i="37"/>
  <c r="P13" i="37"/>
  <c r="M13" i="37"/>
  <c r="G13" i="37"/>
  <c r="H13" i="37" s="1"/>
  <c r="R12" i="37"/>
  <c r="P12" i="37"/>
  <c r="M12" i="37"/>
  <c r="G12" i="37" s="1"/>
  <c r="H12" i="37" s="1"/>
  <c r="I12" i="37"/>
  <c r="J12" i="37" s="1"/>
  <c r="A1" i="37"/>
  <c r="P50" i="36"/>
  <c r="P49" i="36"/>
  <c r="L48" i="36"/>
  <c r="P51" i="36"/>
  <c r="M51" i="36"/>
  <c r="H51" i="36"/>
  <c r="J51" i="36" s="1"/>
  <c r="H50" i="36"/>
  <c r="J50" i="36" s="1"/>
  <c r="H49" i="36"/>
  <c r="J49" i="36" s="1"/>
  <c r="P48" i="36"/>
  <c r="H48" i="36"/>
  <c r="J48" i="36" s="1"/>
  <c r="M47" i="36"/>
  <c r="P47" i="36"/>
  <c r="R46" i="36"/>
  <c r="P46" i="36"/>
  <c r="N1" i="36" s="1"/>
  <c r="O2" i="36" s="1"/>
  <c r="O3" i="36" s="1"/>
  <c r="R45" i="36"/>
  <c r="P45" i="36"/>
  <c r="M45" i="36"/>
  <c r="G45" i="36"/>
  <c r="H45" i="36" s="1"/>
  <c r="R44" i="36"/>
  <c r="P44" i="36"/>
  <c r="M44" i="36"/>
  <c r="G44" i="36" s="1"/>
  <c r="H44" i="36" s="1"/>
  <c r="I44" i="36" s="1"/>
  <c r="J44" i="36"/>
  <c r="R43" i="36"/>
  <c r="P43" i="36"/>
  <c r="M43" i="36"/>
  <c r="G43" i="36"/>
  <c r="H43" i="36" s="1"/>
  <c r="I43" i="36" s="1"/>
  <c r="R42" i="36"/>
  <c r="P42" i="36"/>
  <c r="M42" i="36"/>
  <c r="G42" i="36" s="1"/>
  <c r="H42" i="36" s="1"/>
  <c r="I42" i="36" s="1"/>
  <c r="R41" i="36"/>
  <c r="P41" i="36"/>
  <c r="M41" i="36"/>
  <c r="G41" i="36"/>
  <c r="H41" i="36" s="1"/>
  <c r="R40" i="36"/>
  <c r="P40" i="36"/>
  <c r="M40" i="36"/>
  <c r="G40" i="36" s="1"/>
  <c r="H40" i="36" s="1"/>
  <c r="R39" i="36"/>
  <c r="P39" i="36"/>
  <c r="M39" i="36"/>
  <c r="G39" i="36" s="1"/>
  <c r="H39" i="36" s="1"/>
  <c r="R38" i="36"/>
  <c r="P38" i="36"/>
  <c r="M38" i="36"/>
  <c r="G38" i="36"/>
  <c r="H38" i="36" s="1"/>
  <c r="R37" i="36"/>
  <c r="P37" i="36"/>
  <c r="M37" i="36"/>
  <c r="G37" i="36" s="1"/>
  <c r="H37" i="36" s="1"/>
  <c r="R36" i="36"/>
  <c r="P36" i="36"/>
  <c r="M36" i="36"/>
  <c r="G36" i="36"/>
  <c r="H36" i="36" s="1"/>
  <c r="R35" i="36"/>
  <c r="P35" i="36"/>
  <c r="M35" i="36"/>
  <c r="G35" i="36"/>
  <c r="H35" i="36" s="1"/>
  <c r="R34" i="36"/>
  <c r="P34" i="36"/>
  <c r="M34" i="36"/>
  <c r="G34" i="36"/>
  <c r="H34" i="36" s="1"/>
  <c r="R33" i="36"/>
  <c r="P33" i="36"/>
  <c r="M33" i="36"/>
  <c r="G33" i="36" s="1"/>
  <c r="H33" i="36" s="1"/>
  <c r="I33" i="36" s="1"/>
  <c r="R32" i="36"/>
  <c r="P32" i="36"/>
  <c r="M32" i="36"/>
  <c r="G32" i="36"/>
  <c r="H32" i="36" s="1"/>
  <c r="R31" i="36"/>
  <c r="P31" i="36"/>
  <c r="M31" i="36"/>
  <c r="G31" i="36" s="1"/>
  <c r="H31" i="36" s="1"/>
  <c r="R30" i="36"/>
  <c r="P30" i="36"/>
  <c r="M30" i="36"/>
  <c r="G30" i="36" s="1"/>
  <c r="H30" i="36" s="1"/>
  <c r="R29" i="36"/>
  <c r="P29" i="36"/>
  <c r="M29" i="36"/>
  <c r="G29" i="36" s="1"/>
  <c r="H29" i="36" s="1"/>
  <c r="R28" i="36"/>
  <c r="P28" i="36"/>
  <c r="M28" i="36"/>
  <c r="G28" i="36" s="1"/>
  <c r="H28" i="36" s="1"/>
  <c r="R27" i="36"/>
  <c r="P27" i="36"/>
  <c r="M27" i="36"/>
  <c r="G27" i="36" s="1"/>
  <c r="H27" i="36"/>
  <c r="R26" i="36"/>
  <c r="P26" i="36"/>
  <c r="M26" i="36"/>
  <c r="G26" i="36" s="1"/>
  <c r="H26" i="36" s="1"/>
  <c r="I26" i="36" s="1"/>
  <c r="J26" i="36" s="1"/>
  <c r="R25" i="36"/>
  <c r="P25" i="36"/>
  <c r="M25" i="36"/>
  <c r="G25" i="36"/>
  <c r="H25" i="36" s="1"/>
  <c r="R24" i="36"/>
  <c r="P24" i="36"/>
  <c r="M24" i="36"/>
  <c r="G24" i="36" s="1"/>
  <c r="H24" i="36" s="1"/>
  <c r="I24" i="36"/>
  <c r="J24" i="36" s="1"/>
  <c r="R23" i="36"/>
  <c r="P23" i="36"/>
  <c r="M23" i="36"/>
  <c r="G23" i="36" s="1"/>
  <c r="H23" i="36" s="1"/>
  <c r="R22" i="36"/>
  <c r="P22" i="36"/>
  <c r="M22" i="36"/>
  <c r="G22" i="36" s="1"/>
  <c r="H22" i="36" s="1"/>
  <c r="R21" i="36"/>
  <c r="P21" i="36"/>
  <c r="M21" i="36"/>
  <c r="G21" i="36"/>
  <c r="H21" i="36" s="1"/>
  <c r="R20" i="36"/>
  <c r="P20" i="36"/>
  <c r="M20" i="36"/>
  <c r="G20" i="36" s="1"/>
  <c r="H20" i="36" s="1"/>
  <c r="R19" i="36"/>
  <c r="P19" i="36"/>
  <c r="M19" i="36"/>
  <c r="G19" i="36"/>
  <c r="H19" i="36" s="1"/>
  <c r="R18" i="36"/>
  <c r="P18" i="36"/>
  <c r="M18" i="36"/>
  <c r="G18" i="36"/>
  <c r="H18" i="36" s="1"/>
  <c r="R17" i="36"/>
  <c r="P17" i="36"/>
  <c r="M17" i="36"/>
  <c r="G17" i="36" s="1"/>
  <c r="H17" i="36" s="1"/>
  <c r="R16" i="36"/>
  <c r="P16" i="36"/>
  <c r="M16" i="36"/>
  <c r="G16" i="36" s="1"/>
  <c r="H16" i="36" s="1"/>
  <c r="R15" i="36"/>
  <c r="P15" i="36"/>
  <c r="M15" i="36"/>
  <c r="G15" i="36" s="1"/>
  <c r="H15" i="36" s="1"/>
  <c r="I15" i="36" s="1"/>
  <c r="J15" i="36"/>
  <c r="R14" i="36"/>
  <c r="P14" i="36"/>
  <c r="M14" i="36"/>
  <c r="G14" i="36" s="1"/>
  <c r="H14" i="36" s="1"/>
  <c r="R13" i="36"/>
  <c r="P13" i="36"/>
  <c r="M13" i="36"/>
  <c r="G13" i="36" s="1"/>
  <c r="H13" i="36" s="1"/>
  <c r="R12" i="36"/>
  <c r="P12" i="36"/>
  <c r="M12" i="36"/>
  <c r="G12" i="36" s="1"/>
  <c r="H12" i="36" s="1"/>
  <c r="I12" i="36" s="1"/>
  <c r="A1" i="36"/>
  <c r="L54" i="35"/>
  <c r="P54" i="35" s="1"/>
  <c r="P57" i="35"/>
  <c r="M57" i="35"/>
  <c r="H57" i="35"/>
  <c r="J57" i="35" s="1"/>
  <c r="M56" i="35"/>
  <c r="H56" i="35"/>
  <c r="J56" i="35" s="1"/>
  <c r="H55" i="35"/>
  <c r="J55" i="35" s="1"/>
  <c r="H54" i="35"/>
  <c r="J54" i="35" s="1"/>
  <c r="M53" i="35"/>
  <c r="P53" i="35"/>
  <c r="R11" i="35" s="1"/>
  <c r="R52" i="35"/>
  <c r="P52" i="35"/>
  <c r="R51" i="35"/>
  <c r="P51" i="35"/>
  <c r="M51" i="35"/>
  <c r="G51" i="35"/>
  <c r="H51" i="35" s="1"/>
  <c r="R50" i="35"/>
  <c r="P50" i="35"/>
  <c r="M50" i="35"/>
  <c r="G50" i="35" s="1"/>
  <c r="H50" i="35" s="1"/>
  <c r="R49" i="35"/>
  <c r="P49" i="35"/>
  <c r="M49" i="35"/>
  <c r="G49" i="35"/>
  <c r="H49" i="35" s="1"/>
  <c r="R48" i="35"/>
  <c r="P48" i="35"/>
  <c r="M48" i="35"/>
  <c r="G48" i="35" s="1"/>
  <c r="H48" i="35" s="1"/>
  <c r="I48" i="35" s="1"/>
  <c r="J48" i="35"/>
  <c r="R47" i="35"/>
  <c r="P47" i="35"/>
  <c r="M47" i="35"/>
  <c r="G47" i="35" s="1"/>
  <c r="H47" i="35" s="1"/>
  <c r="R46" i="35"/>
  <c r="P46" i="35"/>
  <c r="M46" i="35"/>
  <c r="G46" i="35" s="1"/>
  <c r="H46" i="35" s="1"/>
  <c r="R45" i="35"/>
  <c r="P45" i="35"/>
  <c r="M45" i="35"/>
  <c r="G45" i="35"/>
  <c r="H45" i="35" s="1"/>
  <c r="R44" i="35"/>
  <c r="P44" i="35"/>
  <c r="M44" i="35"/>
  <c r="G44" i="35" s="1"/>
  <c r="H44" i="35" s="1"/>
  <c r="R43" i="35"/>
  <c r="P43" i="35"/>
  <c r="M43" i="35"/>
  <c r="G43" i="35"/>
  <c r="H43" i="35" s="1"/>
  <c r="R42" i="35"/>
  <c r="P42" i="35"/>
  <c r="M42" i="35"/>
  <c r="G42" i="35"/>
  <c r="H42" i="35" s="1"/>
  <c r="R41" i="35"/>
  <c r="P41" i="35"/>
  <c r="M41" i="35"/>
  <c r="G41" i="35" s="1"/>
  <c r="H41" i="35" s="1"/>
  <c r="I41" i="35" s="1"/>
  <c r="J41" i="35" s="1"/>
  <c r="R40" i="35"/>
  <c r="P40" i="35"/>
  <c r="M40" i="35"/>
  <c r="G40" i="35" s="1"/>
  <c r="H40" i="35" s="1"/>
  <c r="R39" i="35"/>
  <c r="P39" i="35"/>
  <c r="M39" i="35"/>
  <c r="G39" i="35" s="1"/>
  <c r="H39" i="35" s="1"/>
  <c r="I39" i="35"/>
  <c r="R38" i="35"/>
  <c r="P38" i="35"/>
  <c r="M38" i="35"/>
  <c r="G38" i="35" s="1"/>
  <c r="H38" i="35" s="1"/>
  <c r="I38" i="35" s="1"/>
  <c r="J38" i="35" s="1"/>
  <c r="R37" i="35"/>
  <c r="P37" i="35"/>
  <c r="M37" i="35"/>
  <c r="G37" i="35"/>
  <c r="H37" i="35" s="1"/>
  <c r="R36" i="35"/>
  <c r="P36" i="35"/>
  <c r="M36" i="35"/>
  <c r="G36" i="35" s="1"/>
  <c r="H36" i="35" s="1"/>
  <c r="I36" i="35"/>
  <c r="J36" i="35" s="1"/>
  <c r="R35" i="35"/>
  <c r="P35" i="35"/>
  <c r="M35" i="35"/>
  <c r="G35" i="35"/>
  <c r="H35" i="35" s="1"/>
  <c r="R34" i="35"/>
  <c r="P34" i="35"/>
  <c r="M34" i="35"/>
  <c r="G34" i="35"/>
  <c r="H34" i="35" s="1"/>
  <c r="R33" i="35"/>
  <c r="P33" i="35"/>
  <c r="M33" i="35"/>
  <c r="G33" i="35"/>
  <c r="H33" i="35" s="1"/>
  <c r="R32" i="35"/>
  <c r="P32" i="35"/>
  <c r="M32" i="35"/>
  <c r="G32" i="35" s="1"/>
  <c r="H32" i="35" s="1"/>
  <c r="I32" i="35" s="1"/>
  <c r="R31" i="35"/>
  <c r="P31" i="35"/>
  <c r="M31" i="35"/>
  <c r="G31" i="35"/>
  <c r="H31" i="35" s="1"/>
  <c r="R30" i="35"/>
  <c r="P30" i="35"/>
  <c r="M30" i="35"/>
  <c r="G30" i="35" s="1"/>
  <c r="H30" i="35" s="1"/>
  <c r="I30" i="35" s="1"/>
  <c r="J30" i="35"/>
  <c r="R29" i="35"/>
  <c r="P29" i="35"/>
  <c r="M29" i="35"/>
  <c r="G29" i="35" s="1"/>
  <c r="H29" i="35" s="1"/>
  <c r="R28" i="35"/>
  <c r="P28" i="35"/>
  <c r="M28" i="35"/>
  <c r="G28" i="35"/>
  <c r="H28" i="35" s="1"/>
  <c r="R27" i="35"/>
  <c r="P27" i="35"/>
  <c r="M27" i="35"/>
  <c r="G27" i="35" s="1"/>
  <c r="H27" i="35" s="1"/>
  <c r="R26" i="35"/>
  <c r="P26" i="35"/>
  <c r="M26" i="35"/>
  <c r="G26" i="35"/>
  <c r="H26" i="35" s="1"/>
  <c r="R25" i="35"/>
  <c r="P25" i="35"/>
  <c r="M25" i="35"/>
  <c r="G25" i="35" s="1"/>
  <c r="H25" i="35" s="1"/>
  <c r="R24" i="35"/>
  <c r="P24" i="35"/>
  <c r="M24" i="35"/>
  <c r="G24" i="35" s="1"/>
  <c r="H24" i="35" s="1"/>
  <c r="I24" i="35" s="1"/>
  <c r="R23" i="35"/>
  <c r="P23" i="35"/>
  <c r="M23" i="35"/>
  <c r="G23" i="35" s="1"/>
  <c r="H23" i="35" s="1"/>
  <c r="R22" i="35"/>
  <c r="P22" i="35"/>
  <c r="M22" i="35"/>
  <c r="G22" i="35"/>
  <c r="H22" i="35" s="1"/>
  <c r="R21" i="35"/>
  <c r="P21" i="35"/>
  <c r="M21" i="35"/>
  <c r="G21" i="35" s="1"/>
  <c r="H21" i="35" s="1"/>
  <c r="R20" i="35"/>
  <c r="P20" i="35"/>
  <c r="M20" i="35"/>
  <c r="G20" i="35"/>
  <c r="H20" i="35" s="1"/>
  <c r="R19" i="35"/>
  <c r="P19" i="35"/>
  <c r="M19" i="35"/>
  <c r="G19" i="35" s="1"/>
  <c r="H19" i="35" s="1"/>
  <c r="R18" i="35"/>
  <c r="P18" i="35"/>
  <c r="M18" i="35"/>
  <c r="G18" i="35"/>
  <c r="H18" i="35" s="1"/>
  <c r="R17" i="35"/>
  <c r="P17" i="35"/>
  <c r="M17" i="35"/>
  <c r="G17" i="35"/>
  <c r="H17" i="35" s="1"/>
  <c r="I17" i="35" s="1"/>
  <c r="R16" i="35"/>
  <c r="P16" i="35"/>
  <c r="M16" i="35"/>
  <c r="G16" i="35" s="1"/>
  <c r="H16" i="35" s="1"/>
  <c r="R15" i="35"/>
  <c r="P15" i="35"/>
  <c r="M15" i="35"/>
  <c r="G15" i="35" s="1"/>
  <c r="H15" i="35" s="1"/>
  <c r="I15" i="35" s="1"/>
  <c r="R14" i="35"/>
  <c r="P14" i="35"/>
  <c r="M14" i="35"/>
  <c r="G14" i="35" s="1"/>
  <c r="H14" i="35" s="1"/>
  <c r="R13" i="35"/>
  <c r="P13" i="35"/>
  <c r="M13" i="35"/>
  <c r="G13" i="35" s="1"/>
  <c r="H13" i="35" s="1"/>
  <c r="R12" i="35"/>
  <c r="P12" i="35"/>
  <c r="M12" i="35"/>
  <c r="G12" i="35" s="1"/>
  <c r="H12" i="35" s="1"/>
  <c r="I12" i="35" s="1"/>
  <c r="J12" i="35"/>
  <c r="N1" i="35"/>
  <c r="O2" i="35" s="1"/>
  <c r="A1" i="35"/>
  <c r="M101" i="34"/>
  <c r="G101" i="34" s="1"/>
  <c r="H101" i="34" s="1"/>
  <c r="M100" i="34"/>
  <c r="G100" i="34" s="1"/>
  <c r="H100" i="34" s="1"/>
  <c r="M102" i="34"/>
  <c r="G102" i="34" s="1"/>
  <c r="H102" i="34" s="1"/>
  <c r="I102" i="34" s="1"/>
  <c r="J102" i="34" s="1"/>
  <c r="M103" i="34"/>
  <c r="G103" i="34" s="1"/>
  <c r="H103" i="34" s="1"/>
  <c r="I103" i="34" s="1"/>
  <c r="M104" i="34"/>
  <c r="G104" i="34" s="1"/>
  <c r="H104" i="34" s="1"/>
  <c r="M105" i="34"/>
  <c r="G105" i="34" s="1"/>
  <c r="H105" i="34" s="1"/>
  <c r="M106" i="34"/>
  <c r="G106" i="34" s="1"/>
  <c r="H106" i="34" s="1"/>
  <c r="M107" i="34"/>
  <c r="G107" i="34" s="1"/>
  <c r="H107" i="34" s="1"/>
  <c r="M108" i="34"/>
  <c r="G108" i="34" s="1"/>
  <c r="H108" i="34" s="1"/>
  <c r="M109" i="34"/>
  <c r="G109" i="34" s="1"/>
  <c r="H109" i="34" s="1"/>
  <c r="M110" i="34"/>
  <c r="G110" i="34" s="1"/>
  <c r="H110" i="34" s="1"/>
  <c r="I110" i="34" s="1"/>
  <c r="M111" i="34"/>
  <c r="G111" i="34" s="1"/>
  <c r="H111" i="34" s="1"/>
  <c r="M112" i="34"/>
  <c r="G112" i="34" s="1"/>
  <c r="H112" i="34" s="1"/>
  <c r="M113" i="34"/>
  <c r="G113" i="34" s="1"/>
  <c r="H113" i="34" s="1"/>
  <c r="M114" i="34"/>
  <c r="G114" i="34" s="1"/>
  <c r="H114" i="34" s="1"/>
  <c r="I114" i="34" s="1"/>
  <c r="J114" i="34" s="1"/>
  <c r="M99" i="34"/>
  <c r="G99" i="34" s="1"/>
  <c r="H99" i="34" s="1"/>
  <c r="R162" i="34"/>
  <c r="P162" i="34"/>
  <c r="M162" i="34"/>
  <c r="G162" i="34" s="1"/>
  <c r="H162" i="34" s="1"/>
  <c r="R161" i="34"/>
  <c r="P161" i="34"/>
  <c r="M161" i="34"/>
  <c r="G161" i="34"/>
  <c r="H161" i="34" s="1"/>
  <c r="R163" i="34"/>
  <c r="P163" i="34"/>
  <c r="M163" i="34"/>
  <c r="G163" i="34" s="1"/>
  <c r="H163" i="34" s="1"/>
  <c r="R132" i="34"/>
  <c r="P132" i="34"/>
  <c r="M132" i="34"/>
  <c r="G132" i="34" s="1"/>
  <c r="H132" i="34" s="1"/>
  <c r="R160" i="34"/>
  <c r="P160" i="34"/>
  <c r="M160" i="34"/>
  <c r="G160" i="34" s="1"/>
  <c r="H160" i="34" s="1"/>
  <c r="R159" i="34"/>
  <c r="P159" i="34"/>
  <c r="M159" i="34"/>
  <c r="G159" i="34" s="1"/>
  <c r="H159" i="34" s="1"/>
  <c r="R158" i="34"/>
  <c r="P158" i="34"/>
  <c r="M158" i="34"/>
  <c r="G158" i="34" s="1"/>
  <c r="H158" i="34" s="1"/>
  <c r="R157" i="34"/>
  <c r="P157" i="34"/>
  <c r="M157" i="34"/>
  <c r="G157" i="34" s="1"/>
  <c r="H157" i="34" s="1"/>
  <c r="R156" i="34"/>
  <c r="P156" i="34"/>
  <c r="M156" i="34"/>
  <c r="G156" i="34" s="1"/>
  <c r="H156" i="34" s="1"/>
  <c r="I156" i="34" s="1"/>
  <c r="R155" i="34"/>
  <c r="P155" i="34"/>
  <c r="M155" i="34"/>
  <c r="G155" i="34" s="1"/>
  <c r="H155" i="34" s="1"/>
  <c r="R154" i="34"/>
  <c r="P154" i="34"/>
  <c r="M154" i="34"/>
  <c r="G154" i="34" s="1"/>
  <c r="H154" i="34" s="1"/>
  <c r="R153" i="34"/>
  <c r="P153" i="34"/>
  <c r="M153" i="34"/>
  <c r="G153" i="34"/>
  <c r="H153" i="34" s="1"/>
  <c r="R152" i="34"/>
  <c r="P152" i="34"/>
  <c r="M152" i="34"/>
  <c r="G152" i="34" s="1"/>
  <c r="H152" i="34" s="1"/>
  <c r="R151" i="34"/>
  <c r="P151" i="34"/>
  <c r="M151" i="34"/>
  <c r="G151" i="34" s="1"/>
  <c r="H151" i="34" s="1"/>
  <c r="I151" i="34" s="1"/>
  <c r="J151" i="34" s="1"/>
  <c r="R150" i="34"/>
  <c r="P150" i="34"/>
  <c r="M150" i="34"/>
  <c r="G150" i="34" s="1"/>
  <c r="H150" i="34" s="1"/>
  <c r="R149" i="34"/>
  <c r="P149" i="34"/>
  <c r="M149" i="34"/>
  <c r="G149" i="34" s="1"/>
  <c r="H149" i="34" s="1"/>
  <c r="R148" i="34"/>
  <c r="P148" i="34"/>
  <c r="M148" i="34"/>
  <c r="G148" i="34" s="1"/>
  <c r="H148" i="34" s="1"/>
  <c r="R147" i="34"/>
  <c r="P147" i="34"/>
  <c r="M147" i="34"/>
  <c r="G147" i="34" s="1"/>
  <c r="H147" i="34" s="1"/>
  <c r="R146" i="34"/>
  <c r="P146" i="34"/>
  <c r="M146" i="34"/>
  <c r="G146" i="34" s="1"/>
  <c r="H146" i="34" s="1"/>
  <c r="R145" i="34"/>
  <c r="P145" i="34"/>
  <c r="M145" i="34"/>
  <c r="G145" i="34" s="1"/>
  <c r="H145" i="34" s="1"/>
  <c r="R144" i="34"/>
  <c r="P144" i="34"/>
  <c r="M144" i="34"/>
  <c r="G144" i="34" s="1"/>
  <c r="H144" i="34" s="1"/>
  <c r="I144" i="34" s="1"/>
  <c r="R143" i="34"/>
  <c r="P143" i="34"/>
  <c r="M143" i="34"/>
  <c r="G143" i="34" s="1"/>
  <c r="H143" i="34" s="1"/>
  <c r="R142" i="34"/>
  <c r="P142" i="34"/>
  <c r="M142" i="34"/>
  <c r="G142" i="34" s="1"/>
  <c r="H142" i="34" s="1"/>
  <c r="I142" i="34" s="1"/>
  <c r="R141" i="34"/>
  <c r="P141" i="34"/>
  <c r="M141" i="34"/>
  <c r="G141" i="34"/>
  <c r="H141" i="34" s="1"/>
  <c r="R140" i="34"/>
  <c r="P140" i="34"/>
  <c r="M140" i="34"/>
  <c r="G140" i="34" s="1"/>
  <c r="H140" i="34" s="1"/>
  <c r="R139" i="34"/>
  <c r="P139" i="34"/>
  <c r="M139" i="34"/>
  <c r="G139" i="34" s="1"/>
  <c r="H139" i="34" s="1"/>
  <c r="I139" i="34" s="1"/>
  <c r="J139" i="34" s="1"/>
  <c r="R138" i="34"/>
  <c r="P138" i="34"/>
  <c r="M138" i="34"/>
  <c r="G138" i="34" s="1"/>
  <c r="H138" i="34" s="1"/>
  <c r="R137" i="34"/>
  <c r="P137" i="34"/>
  <c r="M137" i="34"/>
  <c r="G137" i="34" s="1"/>
  <c r="H137" i="34" s="1"/>
  <c r="R136" i="34"/>
  <c r="P136" i="34"/>
  <c r="M136" i="34"/>
  <c r="G136" i="34" s="1"/>
  <c r="H136" i="34" s="1"/>
  <c r="R135" i="34"/>
  <c r="P135" i="34"/>
  <c r="M135" i="34"/>
  <c r="G135" i="34" s="1"/>
  <c r="H135" i="34" s="1"/>
  <c r="R134" i="34"/>
  <c r="P134" i="34"/>
  <c r="M134" i="34"/>
  <c r="G134" i="34" s="1"/>
  <c r="H134" i="34"/>
  <c r="R133" i="34"/>
  <c r="P133" i="34"/>
  <c r="M133" i="34"/>
  <c r="G133" i="34" s="1"/>
  <c r="H133" i="34" s="1"/>
  <c r="R131" i="34"/>
  <c r="P131" i="34"/>
  <c r="M131" i="34"/>
  <c r="G131" i="34" s="1"/>
  <c r="H131" i="34" s="1"/>
  <c r="I131" i="34" s="1"/>
  <c r="R130" i="34"/>
  <c r="P130" i="34"/>
  <c r="M130" i="34"/>
  <c r="G130" i="34" s="1"/>
  <c r="H130" i="34" s="1"/>
  <c r="R129" i="34"/>
  <c r="P129" i="34"/>
  <c r="M129" i="34"/>
  <c r="G129" i="34" s="1"/>
  <c r="H129" i="34" s="1"/>
  <c r="R128" i="34"/>
  <c r="P128" i="34"/>
  <c r="M128" i="34"/>
  <c r="G128" i="34" s="1"/>
  <c r="H128" i="34" s="1"/>
  <c r="R127" i="34"/>
  <c r="P127" i="34"/>
  <c r="M127" i="34"/>
  <c r="G127" i="34" s="1"/>
  <c r="H127" i="34" s="1"/>
  <c r="R126" i="34"/>
  <c r="P126" i="34"/>
  <c r="M126" i="34"/>
  <c r="G126" i="34" s="1"/>
  <c r="H126" i="34" s="1"/>
  <c r="I126" i="34" s="1"/>
  <c r="J126" i="34" s="1"/>
  <c r="R125" i="34"/>
  <c r="P125" i="34"/>
  <c r="M125" i="34"/>
  <c r="G125" i="34"/>
  <c r="H125" i="34" s="1"/>
  <c r="R124" i="34"/>
  <c r="P124" i="34"/>
  <c r="M124" i="34"/>
  <c r="G124" i="34" s="1"/>
  <c r="H124" i="34" s="1"/>
  <c r="R123" i="34"/>
  <c r="P123" i="34"/>
  <c r="M123" i="34"/>
  <c r="G123" i="34" s="1"/>
  <c r="H123" i="34" s="1"/>
  <c r="R122" i="34"/>
  <c r="P122" i="34"/>
  <c r="M122" i="34"/>
  <c r="G122" i="34" s="1"/>
  <c r="H122" i="34" s="1"/>
  <c r="R121" i="34"/>
  <c r="P121" i="34"/>
  <c r="M121" i="34"/>
  <c r="G121" i="34" s="1"/>
  <c r="H121" i="34" s="1"/>
  <c r="R120" i="34"/>
  <c r="P120" i="34"/>
  <c r="M120" i="34"/>
  <c r="G120" i="34" s="1"/>
  <c r="H120" i="34" s="1"/>
  <c r="R119" i="34"/>
  <c r="P119" i="34"/>
  <c r="M119" i="34"/>
  <c r="G119" i="34" s="1"/>
  <c r="H119" i="34" s="1"/>
  <c r="I119" i="34" s="1"/>
  <c r="R118" i="34"/>
  <c r="P118" i="34"/>
  <c r="M118" i="34"/>
  <c r="G118" i="34" s="1"/>
  <c r="H118" i="34" s="1"/>
  <c r="R117" i="34"/>
  <c r="P117" i="34"/>
  <c r="M117" i="34"/>
  <c r="G117" i="34" s="1"/>
  <c r="H117" i="34" s="1"/>
  <c r="R116" i="34"/>
  <c r="P116" i="34"/>
  <c r="M116" i="34"/>
  <c r="G116" i="34" s="1"/>
  <c r="H116" i="34" s="1"/>
  <c r="R115" i="34"/>
  <c r="P115" i="34"/>
  <c r="M115" i="34"/>
  <c r="G115" i="34" s="1"/>
  <c r="H115" i="34" s="1"/>
  <c r="I115" i="34" s="1"/>
  <c r="R114" i="34"/>
  <c r="P114" i="34"/>
  <c r="R113" i="34"/>
  <c r="P113" i="34"/>
  <c r="R112" i="34"/>
  <c r="P112" i="34"/>
  <c r="R111" i="34"/>
  <c r="P111" i="34"/>
  <c r="R110" i="34"/>
  <c r="P110" i="34"/>
  <c r="R109" i="34"/>
  <c r="P109" i="34"/>
  <c r="R108" i="34"/>
  <c r="P108" i="34"/>
  <c r="R107" i="34"/>
  <c r="P107" i="34"/>
  <c r="R106" i="34"/>
  <c r="P106" i="34"/>
  <c r="R105" i="34"/>
  <c r="P105" i="34"/>
  <c r="R104" i="34"/>
  <c r="P104" i="34"/>
  <c r="R103" i="34"/>
  <c r="P103" i="34"/>
  <c r="R102" i="34"/>
  <c r="P102" i="34"/>
  <c r="R101" i="34"/>
  <c r="P101" i="34"/>
  <c r="R100" i="34"/>
  <c r="P100" i="34"/>
  <c r="R99" i="34"/>
  <c r="P99" i="34"/>
  <c r="R98" i="34"/>
  <c r="P98" i="34"/>
  <c r="M98" i="34"/>
  <c r="G98" i="34" s="1"/>
  <c r="H98" i="34" s="1"/>
  <c r="R97" i="34"/>
  <c r="P97" i="34"/>
  <c r="M97" i="34"/>
  <c r="G97" i="34" s="1"/>
  <c r="H97" i="34" s="1"/>
  <c r="R96" i="34"/>
  <c r="P96" i="34"/>
  <c r="M96" i="34"/>
  <c r="G96" i="34" s="1"/>
  <c r="H96" i="34" s="1"/>
  <c r="R95" i="34"/>
  <c r="P95" i="34"/>
  <c r="M95" i="34"/>
  <c r="G95" i="34" s="1"/>
  <c r="H95" i="34" s="1"/>
  <c r="I95" i="34" s="1"/>
  <c r="R94" i="34"/>
  <c r="P94" i="34"/>
  <c r="M94" i="34"/>
  <c r="G94" i="34" s="1"/>
  <c r="H94" i="34" s="1"/>
  <c r="R93" i="34"/>
  <c r="P93" i="34"/>
  <c r="M93" i="34"/>
  <c r="G93" i="34" s="1"/>
  <c r="H93" i="34" s="1"/>
  <c r="R92" i="34"/>
  <c r="P92" i="34"/>
  <c r="M92" i="34"/>
  <c r="G92" i="34" s="1"/>
  <c r="H92" i="34" s="1"/>
  <c r="R91" i="34"/>
  <c r="P91" i="34"/>
  <c r="M91" i="34"/>
  <c r="G91" i="34" s="1"/>
  <c r="H91" i="34" s="1"/>
  <c r="I91" i="34" s="1"/>
  <c r="R90" i="34"/>
  <c r="P90" i="34"/>
  <c r="M90" i="34"/>
  <c r="G90" i="34" s="1"/>
  <c r="H90" i="34" s="1"/>
  <c r="I90" i="34" s="1"/>
  <c r="J90" i="34" s="1"/>
  <c r="R89" i="34"/>
  <c r="P89" i="34"/>
  <c r="M89" i="34"/>
  <c r="G89" i="34" s="1"/>
  <c r="H89" i="34" s="1"/>
  <c r="R88" i="34"/>
  <c r="P88" i="34"/>
  <c r="M88" i="34"/>
  <c r="G88" i="34" s="1"/>
  <c r="H88" i="34" s="1"/>
  <c r="R87" i="34"/>
  <c r="P87" i="34"/>
  <c r="M87" i="34"/>
  <c r="G87" i="34" s="1"/>
  <c r="H87" i="34" s="1"/>
  <c r="R86" i="34"/>
  <c r="P86" i="34"/>
  <c r="M86" i="34"/>
  <c r="G86" i="34" s="1"/>
  <c r="H86" i="34" s="1"/>
  <c r="R85" i="34"/>
  <c r="P85" i="34"/>
  <c r="M85" i="34"/>
  <c r="G85" i="34" s="1"/>
  <c r="H85" i="34" s="1"/>
  <c r="R84" i="34"/>
  <c r="P84" i="34"/>
  <c r="M84" i="34"/>
  <c r="G84" i="34" s="1"/>
  <c r="H84" i="34" s="1"/>
  <c r="R83" i="34"/>
  <c r="P83" i="34"/>
  <c r="M83" i="34"/>
  <c r="G83" i="34" s="1"/>
  <c r="H83" i="34" s="1"/>
  <c r="I83" i="34" s="1"/>
  <c r="R82" i="34"/>
  <c r="P82" i="34"/>
  <c r="M82" i="34"/>
  <c r="G82" i="34" s="1"/>
  <c r="H82" i="34" s="1"/>
  <c r="R81" i="34"/>
  <c r="P81" i="34"/>
  <c r="M81" i="34"/>
  <c r="G81" i="34" s="1"/>
  <c r="H81" i="34" s="1"/>
  <c r="R80" i="34"/>
  <c r="P80" i="34"/>
  <c r="M80" i="34"/>
  <c r="G80" i="34" s="1"/>
  <c r="H80" i="34" s="1"/>
  <c r="R79" i="34"/>
  <c r="P79" i="34"/>
  <c r="M79" i="34"/>
  <c r="G79" i="34" s="1"/>
  <c r="H79" i="34" s="1"/>
  <c r="I79" i="34" s="1"/>
  <c r="R78" i="34"/>
  <c r="P78" i="34"/>
  <c r="M78" i="34"/>
  <c r="G78" i="34" s="1"/>
  <c r="H78" i="34" s="1"/>
  <c r="I78" i="34" s="1"/>
  <c r="J78" i="34" s="1"/>
  <c r="R77" i="34"/>
  <c r="P77" i="34"/>
  <c r="M77" i="34"/>
  <c r="G77" i="34" s="1"/>
  <c r="H77" i="34" s="1"/>
  <c r="R76" i="34"/>
  <c r="P76" i="34"/>
  <c r="M76" i="34"/>
  <c r="G76" i="34" s="1"/>
  <c r="H76" i="34" s="1"/>
  <c r="R75" i="34"/>
  <c r="P75" i="34"/>
  <c r="M75" i="34"/>
  <c r="G75" i="34" s="1"/>
  <c r="H75" i="34" s="1"/>
  <c r="R74" i="34"/>
  <c r="P74" i="34"/>
  <c r="M74" i="34"/>
  <c r="G74" i="34" s="1"/>
  <c r="H74" i="34" s="1"/>
  <c r="I74" i="34" s="1"/>
  <c r="R73" i="34"/>
  <c r="P73" i="34"/>
  <c r="M73" i="34"/>
  <c r="G73" i="34" s="1"/>
  <c r="H73" i="34" s="1"/>
  <c r="R72" i="34"/>
  <c r="P72" i="34"/>
  <c r="M72" i="34"/>
  <c r="G72" i="34" s="1"/>
  <c r="H72" i="34" s="1"/>
  <c r="R71" i="34"/>
  <c r="P71" i="34"/>
  <c r="M71" i="34"/>
  <c r="G71" i="34" s="1"/>
  <c r="H71" i="34" s="1"/>
  <c r="I71" i="34" s="1"/>
  <c r="R70" i="34"/>
  <c r="P70" i="34"/>
  <c r="M70" i="34"/>
  <c r="G70" i="34" s="1"/>
  <c r="H70" i="34" s="1"/>
  <c r="R69" i="34"/>
  <c r="P69" i="34"/>
  <c r="M69" i="34"/>
  <c r="G69" i="34" s="1"/>
  <c r="H69" i="34" s="1"/>
  <c r="R68" i="34"/>
  <c r="P68" i="34"/>
  <c r="M68" i="34"/>
  <c r="G68" i="34" s="1"/>
  <c r="H68" i="34" s="1"/>
  <c r="R67" i="34"/>
  <c r="P67" i="34"/>
  <c r="M67" i="34"/>
  <c r="G67" i="34" s="1"/>
  <c r="H67" i="34" s="1"/>
  <c r="I67" i="34" s="1"/>
  <c r="R66" i="34"/>
  <c r="P66" i="34"/>
  <c r="M66" i="34"/>
  <c r="G66" i="34" s="1"/>
  <c r="H66" i="34" s="1"/>
  <c r="I66" i="34" s="1"/>
  <c r="J66" i="34" s="1"/>
  <c r="R65" i="34"/>
  <c r="P65" i="34"/>
  <c r="M65" i="34"/>
  <c r="G65" i="34"/>
  <c r="H65" i="34" s="1"/>
  <c r="R64" i="34"/>
  <c r="P64" i="34"/>
  <c r="M64" i="34"/>
  <c r="G64" i="34" s="1"/>
  <c r="H64" i="34" s="1"/>
  <c r="R63" i="34"/>
  <c r="P63" i="34"/>
  <c r="M63" i="34"/>
  <c r="G63" i="34" s="1"/>
  <c r="H63" i="34" s="1"/>
  <c r="R62" i="34"/>
  <c r="P62" i="34"/>
  <c r="M62" i="34"/>
  <c r="G62" i="34" s="1"/>
  <c r="H62" i="34" s="1"/>
  <c r="R61" i="34"/>
  <c r="P61" i="34"/>
  <c r="M61" i="34"/>
  <c r="G61" i="34" s="1"/>
  <c r="H61" i="34" s="1"/>
  <c r="R60" i="34"/>
  <c r="P60" i="34"/>
  <c r="M60" i="34"/>
  <c r="G60" i="34" s="1"/>
  <c r="H60" i="34" s="1"/>
  <c r="R59" i="34"/>
  <c r="P59" i="34"/>
  <c r="M59" i="34"/>
  <c r="G59" i="34" s="1"/>
  <c r="H59" i="34" s="1"/>
  <c r="I59" i="34" s="1"/>
  <c r="R58" i="34"/>
  <c r="P58" i="34"/>
  <c r="M58" i="34"/>
  <c r="G58" i="34" s="1"/>
  <c r="H58" i="34" s="1"/>
  <c r="R57" i="34"/>
  <c r="P57" i="34"/>
  <c r="M57" i="34"/>
  <c r="G57" i="34" s="1"/>
  <c r="H57" i="34" s="1"/>
  <c r="R56" i="34"/>
  <c r="P56" i="34"/>
  <c r="M56" i="34"/>
  <c r="G56" i="34" s="1"/>
  <c r="H56" i="34" s="1"/>
  <c r="R55" i="34"/>
  <c r="P55" i="34"/>
  <c r="M55" i="34"/>
  <c r="G55" i="34" s="1"/>
  <c r="H55" i="34" s="1"/>
  <c r="I55" i="34" s="1"/>
  <c r="R54" i="34"/>
  <c r="P54" i="34"/>
  <c r="M54" i="34"/>
  <c r="G54" i="34" s="1"/>
  <c r="H54" i="34" s="1"/>
  <c r="I54" i="34" s="1"/>
  <c r="J54" i="34" s="1"/>
  <c r="R53" i="34"/>
  <c r="P53" i="34"/>
  <c r="M53" i="34"/>
  <c r="G53" i="34" s="1"/>
  <c r="H53" i="34" s="1"/>
  <c r="R52" i="34"/>
  <c r="P52" i="34"/>
  <c r="M52" i="34"/>
  <c r="G52" i="34" s="1"/>
  <c r="H52" i="34" s="1"/>
  <c r="R172" i="34"/>
  <c r="P172" i="34"/>
  <c r="M172" i="34"/>
  <c r="G172" i="34" s="1"/>
  <c r="H172" i="34" s="1"/>
  <c r="R171" i="34"/>
  <c r="P171" i="34"/>
  <c r="M171" i="34"/>
  <c r="G171" i="34" s="1"/>
  <c r="H171" i="34" s="1"/>
  <c r="R170" i="34"/>
  <c r="P170" i="34"/>
  <c r="M170" i="34"/>
  <c r="G170" i="34" s="1"/>
  <c r="H170" i="34" s="1"/>
  <c r="R169" i="34"/>
  <c r="P169" i="34"/>
  <c r="M169" i="34"/>
  <c r="G169" i="34" s="1"/>
  <c r="H169" i="34" s="1"/>
  <c r="R168" i="34"/>
  <c r="P168" i="34"/>
  <c r="M168" i="34"/>
  <c r="G168" i="34" s="1"/>
  <c r="H168" i="34" s="1"/>
  <c r="R167" i="34"/>
  <c r="P167" i="34"/>
  <c r="M167" i="34"/>
  <c r="G167" i="34" s="1"/>
  <c r="H167" i="34" s="1"/>
  <c r="R166" i="34"/>
  <c r="P166" i="34"/>
  <c r="M166" i="34"/>
  <c r="G166" i="34" s="1"/>
  <c r="H166" i="34" s="1"/>
  <c r="R165" i="34"/>
  <c r="P165" i="34"/>
  <c r="M165" i="34"/>
  <c r="G165" i="34" s="1"/>
  <c r="H165" i="34" s="1"/>
  <c r="R164" i="34"/>
  <c r="P164" i="34"/>
  <c r="M164" i="34"/>
  <c r="G164" i="34"/>
  <c r="H164" i="34" s="1"/>
  <c r="R14" i="34"/>
  <c r="P14" i="34"/>
  <c r="M14" i="34"/>
  <c r="G14" i="34" s="1"/>
  <c r="H14" i="34" s="1"/>
  <c r="R13" i="34"/>
  <c r="P13" i="34"/>
  <c r="M13" i="34"/>
  <c r="G13" i="34" s="1"/>
  <c r="H13" i="34" s="1"/>
  <c r="R12" i="34"/>
  <c r="P12" i="34"/>
  <c r="M12" i="34"/>
  <c r="G12" i="34" s="1"/>
  <c r="H12" i="34" s="1"/>
  <c r="L175" i="34"/>
  <c r="R43" i="34"/>
  <c r="P43" i="34"/>
  <c r="M43" i="34"/>
  <c r="G43" i="34" s="1"/>
  <c r="H43" i="34" s="1"/>
  <c r="R50" i="34"/>
  <c r="P50" i="34"/>
  <c r="M50" i="34"/>
  <c r="G50" i="34" s="1"/>
  <c r="H50" i="34" s="1"/>
  <c r="R51" i="34"/>
  <c r="P51" i="34"/>
  <c r="M51" i="34"/>
  <c r="G51" i="34" s="1"/>
  <c r="H51" i="34" s="1"/>
  <c r="R47" i="34"/>
  <c r="P47" i="34"/>
  <c r="M47" i="34"/>
  <c r="G47" i="34" s="1"/>
  <c r="H47" i="34" s="1"/>
  <c r="R46" i="34"/>
  <c r="P46" i="34"/>
  <c r="M46" i="34"/>
  <c r="G46" i="34" s="1"/>
  <c r="H46" i="34" s="1"/>
  <c r="R45" i="34"/>
  <c r="P45" i="34"/>
  <c r="M45" i="34"/>
  <c r="G45" i="34" s="1"/>
  <c r="H45" i="34" s="1"/>
  <c r="H71" i="38" l="1"/>
  <c r="J71" i="38" s="1"/>
  <c r="P74" i="38"/>
  <c r="I60" i="38"/>
  <c r="J60" i="38" s="1"/>
  <c r="I67" i="38"/>
  <c r="J67" i="38" s="1"/>
  <c r="I64" i="38"/>
  <c r="J64" i="38" s="1"/>
  <c r="I58" i="38"/>
  <c r="J58" i="38" s="1"/>
  <c r="I61" i="38"/>
  <c r="J61" i="38"/>
  <c r="I68" i="38"/>
  <c r="J68" i="38" s="1"/>
  <c r="I65" i="38"/>
  <c r="J65" i="38" s="1"/>
  <c r="I62" i="38"/>
  <c r="J62" i="38" s="1"/>
  <c r="I59" i="38"/>
  <c r="J59" i="38" s="1"/>
  <c r="I69" i="38"/>
  <c r="J69" i="38" s="1"/>
  <c r="I66" i="38"/>
  <c r="J66" i="38" s="1"/>
  <c r="I63" i="38"/>
  <c r="J63" i="38" s="1"/>
  <c r="H76" i="38"/>
  <c r="J56" i="38"/>
  <c r="I107" i="34"/>
  <c r="J107" i="34"/>
  <c r="J15" i="38"/>
  <c r="J13" i="38"/>
  <c r="J20" i="38"/>
  <c r="I40" i="38"/>
  <c r="J40" i="38" s="1"/>
  <c r="I21" i="38"/>
  <c r="J21" i="38" s="1"/>
  <c r="I24" i="38"/>
  <c r="J24" i="38" s="1"/>
  <c r="O3" i="38"/>
  <c r="O4" i="38" s="1"/>
  <c r="I41" i="38"/>
  <c r="J41" i="38" s="1"/>
  <c r="I38" i="38"/>
  <c r="J38" i="38" s="1"/>
  <c r="I19" i="38"/>
  <c r="J19" i="38" s="1"/>
  <c r="I45" i="38"/>
  <c r="J45" i="38" s="1"/>
  <c r="I36" i="38"/>
  <c r="J36" i="38" s="1"/>
  <c r="I26" i="38"/>
  <c r="J26" i="38" s="1"/>
  <c r="I57" i="38"/>
  <c r="J57" i="38"/>
  <c r="I23" i="38"/>
  <c r="J23" i="38" s="1"/>
  <c r="I43" i="38"/>
  <c r="J43" i="38" s="1"/>
  <c r="I27" i="38"/>
  <c r="J27" i="38" s="1"/>
  <c r="I30" i="38"/>
  <c r="J30" i="38" s="1"/>
  <c r="I22" i="38"/>
  <c r="J22" i="38" s="1"/>
  <c r="I53" i="38"/>
  <c r="J53" i="38" s="1"/>
  <c r="R11" i="38"/>
  <c r="I18" i="38"/>
  <c r="J18" i="38" s="1"/>
  <c r="J16" i="38"/>
  <c r="I25" i="38"/>
  <c r="J25" i="38"/>
  <c r="I34" i="38"/>
  <c r="J34" i="38" s="1"/>
  <c r="I48" i="38"/>
  <c r="J48" i="38" s="1"/>
  <c r="I31" i="38"/>
  <c r="J31" i="38" s="1"/>
  <c r="J28" i="38"/>
  <c r="I46" i="38"/>
  <c r="J46" i="38" s="1"/>
  <c r="I14" i="38"/>
  <c r="J14" i="38" s="1"/>
  <c r="I54" i="38"/>
  <c r="J54" i="38" s="1"/>
  <c r="J32" i="38"/>
  <c r="J52" i="38"/>
  <c r="I17" i="38"/>
  <c r="J17" i="38" s="1"/>
  <c r="I29" i="38"/>
  <c r="J29" i="38" s="1"/>
  <c r="I35" i="38"/>
  <c r="J35" i="38" s="1"/>
  <c r="I50" i="38"/>
  <c r="J50" i="38" s="1"/>
  <c r="I12" i="38"/>
  <c r="J12" i="38" s="1"/>
  <c r="I33" i="38"/>
  <c r="J33" i="38" s="1"/>
  <c r="I42" i="38"/>
  <c r="J42" i="38" s="1"/>
  <c r="J47" i="38"/>
  <c r="P42" i="37"/>
  <c r="J21" i="37"/>
  <c r="J34" i="37"/>
  <c r="P44" i="37"/>
  <c r="J17" i="37"/>
  <c r="J29" i="37"/>
  <c r="J33" i="37"/>
  <c r="I19" i="37"/>
  <c r="J19" i="37" s="1"/>
  <c r="I13" i="37"/>
  <c r="J13" i="37" s="1"/>
  <c r="O3" i="37"/>
  <c r="O4" i="37" s="1"/>
  <c r="I23" i="37"/>
  <c r="J23" i="37" s="1"/>
  <c r="I32" i="37"/>
  <c r="J32" i="37" s="1"/>
  <c r="I30" i="37"/>
  <c r="J30" i="37" s="1"/>
  <c r="J14" i="37"/>
  <c r="I20" i="37"/>
  <c r="J20" i="37" s="1"/>
  <c r="I26" i="37"/>
  <c r="J26" i="37" s="1"/>
  <c r="I18" i="37"/>
  <c r="J18" i="37" s="1"/>
  <c r="I15" i="37"/>
  <c r="J15" i="37" s="1"/>
  <c r="I27" i="37"/>
  <c r="J27" i="37" s="1"/>
  <c r="J38" i="37"/>
  <c r="H47" i="37"/>
  <c r="Q7" i="37"/>
  <c r="I37" i="37"/>
  <c r="J37" i="37" s="1"/>
  <c r="I40" i="37"/>
  <c r="J40" i="37" s="1"/>
  <c r="I35" i="37"/>
  <c r="J35" i="37" s="1"/>
  <c r="I16" i="37"/>
  <c r="J16" i="37" s="1"/>
  <c r="I31" i="37"/>
  <c r="J31" i="37" s="1"/>
  <c r="I25" i="37"/>
  <c r="J25" i="37" s="1"/>
  <c r="J28" i="37"/>
  <c r="M43" i="37"/>
  <c r="I24" i="37"/>
  <c r="J24" i="37" s="1"/>
  <c r="I39" i="37"/>
  <c r="J39" i="37" s="1"/>
  <c r="M49" i="36"/>
  <c r="H47" i="36"/>
  <c r="J47" i="36" s="1"/>
  <c r="J33" i="36"/>
  <c r="M50" i="36"/>
  <c r="I37" i="36"/>
  <c r="J37" i="36"/>
  <c r="I25" i="36"/>
  <c r="J25" i="36" s="1"/>
  <c r="I23" i="36"/>
  <c r="J23" i="36" s="1"/>
  <c r="I45" i="36"/>
  <c r="J45" i="36" s="1"/>
  <c r="I18" i="36"/>
  <c r="J18" i="36" s="1"/>
  <c r="I21" i="36"/>
  <c r="J21" i="36" s="1"/>
  <c r="J12" i="36"/>
  <c r="I35" i="36"/>
  <c r="J35" i="36" s="1"/>
  <c r="I41" i="36"/>
  <c r="J41" i="36" s="1"/>
  <c r="O4" i="36"/>
  <c r="I13" i="36"/>
  <c r="J13" i="36" s="1"/>
  <c r="I16" i="36"/>
  <c r="J16" i="36" s="1"/>
  <c r="I27" i="36"/>
  <c r="J27" i="36" s="1"/>
  <c r="I36" i="36"/>
  <c r="J36" i="36" s="1"/>
  <c r="I34" i="36"/>
  <c r="J34" i="36" s="1"/>
  <c r="I14" i="36"/>
  <c r="J14" i="36" s="1"/>
  <c r="I20" i="36"/>
  <c r="J20" i="36" s="1"/>
  <c r="R11" i="36"/>
  <c r="I17" i="36"/>
  <c r="J17" i="36" s="1"/>
  <c r="I28" i="36"/>
  <c r="J28" i="36" s="1"/>
  <c r="I30" i="36"/>
  <c r="J30" i="36" s="1"/>
  <c r="I40" i="36"/>
  <c r="J40" i="36" s="1"/>
  <c r="J43" i="36"/>
  <c r="I31" i="36"/>
  <c r="J31" i="36" s="1"/>
  <c r="I38" i="36"/>
  <c r="J38" i="36" s="1"/>
  <c r="I19" i="36"/>
  <c r="J19" i="36" s="1"/>
  <c r="I32" i="36"/>
  <c r="J32" i="36" s="1"/>
  <c r="I22" i="36"/>
  <c r="J22" i="36" s="1"/>
  <c r="I29" i="36"/>
  <c r="J29" i="36" s="1"/>
  <c r="I39" i="36"/>
  <c r="J39" i="36" s="1"/>
  <c r="J42" i="36"/>
  <c r="M48" i="36"/>
  <c r="O3" i="35"/>
  <c r="O4" i="35" s="1"/>
  <c r="H53" i="35"/>
  <c r="M55" i="35"/>
  <c r="I34" i="35"/>
  <c r="J34" i="35"/>
  <c r="I26" i="35"/>
  <c r="J26" i="35" s="1"/>
  <c r="I47" i="35"/>
  <c r="J47" i="35" s="1"/>
  <c r="I50" i="35"/>
  <c r="J50" i="35" s="1"/>
  <c r="I27" i="35"/>
  <c r="J27" i="35" s="1"/>
  <c r="I33" i="35"/>
  <c r="J33" i="35" s="1"/>
  <c r="I16" i="35"/>
  <c r="J16" i="35" s="1"/>
  <c r="I40" i="35"/>
  <c r="J40" i="35" s="1"/>
  <c r="I49" i="35"/>
  <c r="J49" i="35" s="1"/>
  <c r="I19" i="35"/>
  <c r="J19" i="35" s="1"/>
  <c r="J32" i="35"/>
  <c r="I23" i="35"/>
  <c r="J23" i="35" s="1"/>
  <c r="I35" i="35"/>
  <c r="J35" i="35"/>
  <c r="I20" i="35"/>
  <c r="J20" i="35"/>
  <c r="I42" i="35"/>
  <c r="J42" i="35" s="1"/>
  <c r="I51" i="35"/>
  <c r="J51" i="35" s="1"/>
  <c r="I31" i="35"/>
  <c r="J31" i="35" s="1"/>
  <c r="I45" i="35"/>
  <c r="J45" i="35" s="1"/>
  <c r="I18" i="35"/>
  <c r="J18" i="35" s="1"/>
  <c r="I25" i="35"/>
  <c r="J25" i="35" s="1"/>
  <c r="I13" i="35"/>
  <c r="J13" i="35" s="1"/>
  <c r="I22" i="35"/>
  <c r="J22" i="35"/>
  <c r="I43" i="35"/>
  <c r="J43" i="35" s="1"/>
  <c r="I28" i="35"/>
  <c r="J28" i="35" s="1"/>
  <c r="I14" i="35"/>
  <c r="J14" i="35" s="1"/>
  <c r="J24" i="35"/>
  <c r="I37" i="35"/>
  <c r="J37" i="35" s="1"/>
  <c r="I29" i="35"/>
  <c r="J29" i="35" s="1"/>
  <c r="P56" i="35"/>
  <c r="I21" i="35"/>
  <c r="J21" i="35" s="1"/>
  <c r="J15" i="35"/>
  <c r="J17" i="35"/>
  <c r="I46" i="35"/>
  <c r="J46" i="35"/>
  <c r="J39" i="35"/>
  <c r="I44" i="35"/>
  <c r="J44" i="35"/>
  <c r="M54" i="35"/>
  <c r="J156" i="34"/>
  <c r="I162" i="34"/>
  <c r="J162" i="34" s="1"/>
  <c r="I161" i="34"/>
  <c r="J161" i="34" s="1"/>
  <c r="I163" i="34"/>
  <c r="J163" i="34" s="1"/>
  <c r="J119" i="34"/>
  <c r="J131" i="34"/>
  <c r="J71" i="34"/>
  <c r="J144" i="34"/>
  <c r="J59" i="34"/>
  <c r="I132" i="34"/>
  <c r="J132" i="34" s="1"/>
  <c r="J103" i="34"/>
  <c r="J95" i="34"/>
  <c r="J83" i="34"/>
  <c r="I60" i="34"/>
  <c r="J60" i="34" s="1"/>
  <c r="I101" i="34"/>
  <c r="J101" i="34" s="1"/>
  <c r="I125" i="34"/>
  <c r="J125" i="34" s="1"/>
  <c r="I128" i="34"/>
  <c r="J128" i="34" s="1"/>
  <c r="I138" i="34"/>
  <c r="J138" i="34" s="1"/>
  <c r="I141" i="34"/>
  <c r="J141" i="34" s="1"/>
  <c r="I153" i="34"/>
  <c r="J153" i="34" s="1"/>
  <c r="I76" i="34"/>
  <c r="J76" i="34" s="1"/>
  <c r="I104" i="34"/>
  <c r="J104" i="34" s="1"/>
  <c r="I70" i="34"/>
  <c r="J70" i="34" s="1"/>
  <c r="I73" i="34"/>
  <c r="J73" i="34" s="1"/>
  <c r="I116" i="34"/>
  <c r="J116" i="34" s="1"/>
  <c r="I92" i="34"/>
  <c r="J92" i="34" s="1"/>
  <c r="I58" i="34"/>
  <c r="J58" i="34" s="1"/>
  <c r="I77" i="34"/>
  <c r="J77" i="34" s="1"/>
  <c r="I80" i="34"/>
  <c r="J80" i="34" s="1"/>
  <c r="I99" i="34"/>
  <c r="J99" i="34" s="1"/>
  <c r="I105" i="34"/>
  <c r="J105" i="34" s="1"/>
  <c r="I123" i="34"/>
  <c r="J123" i="34" s="1"/>
  <c r="I136" i="34"/>
  <c r="J136" i="34" s="1"/>
  <c r="I148" i="34"/>
  <c r="J148" i="34" s="1"/>
  <c r="I160" i="34"/>
  <c r="J160" i="34" s="1"/>
  <c r="I65" i="34"/>
  <c r="J65" i="34" s="1"/>
  <c r="I68" i="34"/>
  <c r="J68" i="34" s="1"/>
  <c r="I87" i="34"/>
  <c r="J87" i="34" s="1"/>
  <c r="I96" i="34"/>
  <c r="J96" i="34" s="1"/>
  <c r="I111" i="34"/>
  <c r="J111" i="34" s="1"/>
  <c r="I150" i="34"/>
  <c r="J150" i="34" s="1"/>
  <c r="I56" i="34"/>
  <c r="J56" i="34" s="1"/>
  <c r="I97" i="34"/>
  <c r="J97" i="34" s="1"/>
  <c r="I118" i="34"/>
  <c r="J118" i="34" s="1"/>
  <c r="I130" i="34"/>
  <c r="J130" i="34" s="1"/>
  <c r="I143" i="34"/>
  <c r="J143" i="34" s="1"/>
  <c r="I155" i="34"/>
  <c r="J155" i="34" s="1"/>
  <c r="I53" i="34"/>
  <c r="J53" i="34" s="1"/>
  <c r="I72" i="34"/>
  <c r="J72" i="34" s="1"/>
  <c r="I75" i="34"/>
  <c r="J75" i="34" s="1"/>
  <c r="I94" i="34"/>
  <c r="J94" i="34" s="1"/>
  <c r="I112" i="34"/>
  <c r="J112" i="34" s="1"/>
  <c r="I63" i="34"/>
  <c r="J63" i="34" s="1"/>
  <c r="I82" i="34"/>
  <c r="J82" i="34" s="1"/>
  <c r="I85" i="34"/>
  <c r="J85" i="34" s="1"/>
  <c r="I113" i="34"/>
  <c r="J113" i="34" s="1"/>
  <c r="I52" i="34"/>
  <c r="J52" i="34" s="1"/>
  <c r="I61" i="34"/>
  <c r="J61" i="34" s="1"/>
  <c r="I106" i="34"/>
  <c r="J106" i="34" s="1"/>
  <c r="I81" i="34"/>
  <c r="J81" i="34" s="1"/>
  <c r="I109" i="34"/>
  <c r="J109" i="34" s="1"/>
  <c r="J79" i="34"/>
  <c r="I88" i="34"/>
  <c r="J88" i="34" s="1"/>
  <c r="I121" i="34"/>
  <c r="J121" i="34" s="1"/>
  <c r="I134" i="34"/>
  <c r="J134" i="34" s="1"/>
  <c r="I146" i="34"/>
  <c r="J146" i="34" s="1"/>
  <c r="I158" i="34"/>
  <c r="J158" i="34" s="1"/>
  <c r="I57" i="34"/>
  <c r="J57" i="34" s="1"/>
  <c r="I86" i="34"/>
  <c r="J86" i="34" s="1"/>
  <c r="J55" i="34"/>
  <c r="I84" i="34"/>
  <c r="J84" i="34" s="1"/>
  <c r="I93" i="34"/>
  <c r="J93" i="34" s="1"/>
  <c r="I100" i="34"/>
  <c r="J100" i="34" s="1"/>
  <c r="I64" i="34"/>
  <c r="J64" i="34" s="1"/>
  <c r="J91" i="34"/>
  <c r="I98" i="34"/>
  <c r="J98" i="34" s="1"/>
  <c r="I62" i="34"/>
  <c r="J62" i="34" s="1"/>
  <c r="J110" i="34"/>
  <c r="I124" i="34"/>
  <c r="J124" i="34" s="1"/>
  <c r="I137" i="34"/>
  <c r="J137" i="34" s="1"/>
  <c r="I149" i="34"/>
  <c r="J149" i="34" s="1"/>
  <c r="I122" i="34"/>
  <c r="J122" i="34" s="1"/>
  <c r="I135" i="34"/>
  <c r="J135" i="34" s="1"/>
  <c r="I147" i="34"/>
  <c r="J147" i="34" s="1"/>
  <c r="I159" i="34"/>
  <c r="J159" i="34" s="1"/>
  <c r="I108" i="34"/>
  <c r="J108" i="34" s="1"/>
  <c r="J67" i="34"/>
  <c r="J115" i="34"/>
  <c r="I120" i="34"/>
  <c r="J120" i="34" s="1"/>
  <c r="I133" i="34"/>
  <c r="J133" i="34" s="1"/>
  <c r="I145" i="34"/>
  <c r="J145" i="34" s="1"/>
  <c r="I157" i="34"/>
  <c r="J157" i="34" s="1"/>
  <c r="I89" i="34"/>
  <c r="J89" i="34" s="1"/>
  <c r="I127" i="34"/>
  <c r="J127" i="34" s="1"/>
  <c r="I140" i="34"/>
  <c r="J140" i="34" s="1"/>
  <c r="I152" i="34"/>
  <c r="J152" i="34" s="1"/>
  <c r="I69" i="34"/>
  <c r="J69" i="34" s="1"/>
  <c r="I117" i="34"/>
  <c r="J117" i="34" s="1"/>
  <c r="J74" i="34"/>
  <c r="I129" i="34"/>
  <c r="J129" i="34" s="1"/>
  <c r="I154" i="34"/>
  <c r="J154" i="34" s="1"/>
  <c r="J142" i="34"/>
  <c r="I172" i="34"/>
  <c r="J172" i="34" s="1"/>
  <c r="I166" i="34"/>
  <c r="J166" i="34" s="1"/>
  <c r="I170" i="34"/>
  <c r="J170" i="34" s="1"/>
  <c r="I167" i="34"/>
  <c r="J167" i="34" s="1"/>
  <c r="I164" i="34"/>
  <c r="J164" i="34" s="1"/>
  <c r="I169" i="34"/>
  <c r="J169" i="34" s="1"/>
  <c r="I171" i="34"/>
  <c r="J171" i="34" s="1"/>
  <c r="I168" i="34"/>
  <c r="J168" i="34" s="1"/>
  <c r="I165" i="34"/>
  <c r="J165" i="34" s="1"/>
  <c r="I12" i="34"/>
  <c r="J12" i="34" s="1"/>
  <c r="I13" i="34"/>
  <c r="J13" i="34" s="1"/>
  <c r="I14" i="34"/>
  <c r="J14" i="34" s="1"/>
  <c r="I43" i="34"/>
  <c r="J43" i="34" s="1"/>
  <c r="I50" i="34"/>
  <c r="J50" i="34" s="1"/>
  <c r="I51" i="34"/>
  <c r="J51" i="34" s="1"/>
  <c r="I47" i="34"/>
  <c r="J47" i="34" s="1"/>
  <c r="I45" i="34"/>
  <c r="J45" i="34" s="1"/>
  <c r="I46" i="34"/>
  <c r="J46" i="34" s="1"/>
  <c r="R31" i="34"/>
  <c r="P31" i="34"/>
  <c r="M31" i="34"/>
  <c r="G31" i="34" s="1"/>
  <c r="H31" i="34" s="1"/>
  <c r="R30" i="34"/>
  <c r="P30" i="34"/>
  <c r="M30" i="34"/>
  <c r="G30" i="34" s="1"/>
  <c r="H30" i="34" s="1"/>
  <c r="R29" i="34"/>
  <c r="P29" i="34"/>
  <c r="M29" i="34"/>
  <c r="G29" i="34" s="1"/>
  <c r="H29" i="34" s="1"/>
  <c r="R28" i="34"/>
  <c r="P28" i="34"/>
  <c r="M28" i="34"/>
  <c r="G28" i="34" s="1"/>
  <c r="H28" i="34" s="1"/>
  <c r="R27" i="34"/>
  <c r="P27" i="34"/>
  <c r="M27" i="34"/>
  <c r="G27" i="34" s="1"/>
  <c r="H27" i="34" s="1"/>
  <c r="R26" i="34"/>
  <c r="P26" i="34"/>
  <c r="M26" i="34"/>
  <c r="G26" i="34" s="1"/>
  <c r="H26" i="34" s="1"/>
  <c r="R25" i="34"/>
  <c r="P25" i="34"/>
  <c r="M25" i="34"/>
  <c r="G25" i="34" s="1"/>
  <c r="H25" i="34" s="1"/>
  <c r="R24" i="34"/>
  <c r="P24" i="34"/>
  <c r="M24" i="34"/>
  <c r="G24" i="34" s="1"/>
  <c r="H24" i="34" s="1"/>
  <c r="R23" i="34"/>
  <c r="P23" i="34"/>
  <c r="M23" i="34"/>
  <c r="G23" i="34" s="1"/>
  <c r="H23" i="34" s="1"/>
  <c r="R22" i="34"/>
  <c r="P22" i="34"/>
  <c r="M22" i="34"/>
  <c r="G22" i="34" s="1"/>
  <c r="H22" i="34" s="1"/>
  <c r="R21" i="34"/>
  <c r="P21" i="34"/>
  <c r="M21" i="34"/>
  <c r="G21" i="34" s="1"/>
  <c r="H21" i="34" s="1"/>
  <c r="R20" i="34"/>
  <c r="P20" i="34"/>
  <c r="M20" i="34"/>
  <c r="G20" i="34" s="1"/>
  <c r="H20" i="34" s="1"/>
  <c r="R19" i="34"/>
  <c r="P19" i="34"/>
  <c r="M19" i="34"/>
  <c r="G19" i="34" s="1"/>
  <c r="H19" i="34" s="1"/>
  <c r="R18" i="34"/>
  <c r="P18" i="34"/>
  <c r="M18" i="34"/>
  <c r="G18" i="34" s="1"/>
  <c r="H18" i="34" s="1"/>
  <c r="R17" i="34"/>
  <c r="P17" i="34"/>
  <c r="M17" i="34"/>
  <c r="G17" i="34" s="1"/>
  <c r="H17" i="34" s="1"/>
  <c r="R16" i="34"/>
  <c r="P16" i="34"/>
  <c r="M16" i="34"/>
  <c r="G16" i="34" s="1"/>
  <c r="H16" i="34" s="1"/>
  <c r="R39" i="34"/>
  <c r="P39" i="34"/>
  <c r="M39" i="34"/>
  <c r="G39" i="34" s="1"/>
  <c r="H39" i="34" s="1"/>
  <c r="R38" i="34"/>
  <c r="P38" i="34"/>
  <c r="M38" i="34"/>
  <c r="G38" i="34" s="1"/>
  <c r="H38" i="34" s="1"/>
  <c r="R37" i="34"/>
  <c r="P37" i="34"/>
  <c r="M37" i="34"/>
  <c r="G37" i="34" s="1"/>
  <c r="H37" i="34" s="1"/>
  <c r="R36" i="34"/>
  <c r="P36" i="34"/>
  <c r="M36" i="34"/>
  <c r="G36" i="34" s="1"/>
  <c r="H36" i="34" s="1"/>
  <c r="R35" i="34"/>
  <c r="P35" i="34"/>
  <c r="M35" i="34"/>
  <c r="G35" i="34" s="1"/>
  <c r="H35" i="34" s="1"/>
  <c r="R34" i="34"/>
  <c r="P34" i="34"/>
  <c r="M34" i="34"/>
  <c r="G34" i="34" s="1"/>
  <c r="H34" i="34" s="1"/>
  <c r="R33" i="34"/>
  <c r="P33" i="34"/>
  <c r="M33" i="34"/>
  <c r="G33" i="34" s="1"/>
  <c r="H33" i="34" s="1"/>
  <c r="R32" i="34"/>
  <c r="P32" i="34"/>
  <c r="M32" i="34"/>
  <c r="G32" i="34" s="1"/>
  <c r="H32" i="34" s="1"/>
  <c r="R42" i="34"/>
  <c r="P42" i="34"/>
  <c r="M42" i="34"/>
  <c r="G42" i="34" s="1"/>
  <c r="H42" i="34" s="1"/>
  <c r="R41" i="34"/>
  <c r="P41" i="34"/>
  <c r="M41" i="34"/>
  <c r="G41" i="34" s="1"/>
  <c r="H41" i="34" s="1"/>
  <c r="R40" i="34"/>
  <c r="P40" i="34"/>
  <c r="M40" i="34"/>
  <c r="G40" i="34" s="1"/>
  <c r="H40" i="34" s="1"/>
  <c r="R48" i="34"/>
  <c r="P48" i="34"/>
  <c r="M48" i="34"/>
  <c r="G48" i="34" s="1"/>
  <c r="H48" i="34" s="1"/>
  <c r="R44" i="34"/>
  <c r="P44" i="34"/>
  <c r="M44" i="34"/>
  <c r="G44" i="34" s="1"/>
  <c r="H44" i="34" s="1"/>
  <c r="R49" i="34"/>
  <c r="P49" i="34"/>
  <c r="M49" i="34"/>
  <c r="G49" i="34" s="1"/>
  <c r="H49" i="34" s="1"/>
  <c r="P175" i="34"/>
  <c r="P176" i="34"/>
  <c r="P177" i="34"/>
  <c r="H15" i="13"/>
  <c r="H14" i="13"/>
  <c r="I9" i="13"/>
  <c r="P178" i="34"/>
  <c r="M178" i="34"/>
  <c r="H178" i="34"/>
  <c r="H177" i="34"/>
  <c r="J177" i="34" s="1"/>
  <c r="H176" i="34"/>
  <c r="J176" i="34" s="1"/>
  <c r="H175" i="34"/>
  <c r="J175" i="34" s="1"/>
  <c r="M174" i="34"/>
  <c r="P174" i="34"/>
  <c r="R173" i="34"/>
  <c r="P173" i="34"/>
  <c r="N1" i="34" s="1"/>
  <c r="O2" i="34" s="1"/>
  <c r="R15" i="34"/>
  <c r="P15" i="34"/>
  <c r="M15" i="34"/>
  <c r="G15" i="34" s="1"/>
  <c r="H15" i="34" s="1"/>
  <c r="A1" i="34"/>
  <c r="J53" i="35" l="1"/>
  <c r="J58" i="35" s="1"/>
  <c r="Q7" i="35"/>
  <c r="S11" i="35" s="1"/>
  <c r="H58" i="35"/>
  <c r="J178" i="34"/>
  <c r="J179" i="34" s="1"/>
  <c r="J76" i="38"/>
  <c r="Q7" i="38"/>
  <c r="R11" i="37"/>
  <c r="S11" i="37" s="1"/>
  <c r="J47" i="37"/>
  <c r="H52" i="36"/>
  <c r="Q7" i="36"/>
  <c r="T11" i="36" s="1"/>
  <c r="J52" i="36"/>
  <c r="I18" i="34"/>
  <c r="J18" i="34" s="1"/>
  <c r="I28" i="34"/>
  <c r="J28" i="34" s="1"/>
  <c r="I25" i="34"/>
  <c r="J25" i="34" s="1"/>
  <c r="I19" i="34"/>
  <c r="J19" i="34" s="1"/>
  <c r="I22" i="34"/>
  <c r="J22" i="34" s="1"/>
  <c r="I29" i="34"/>
  <c r="J29" i="34" s="1"/>
  <c r="I16" i="34"/>
  <c r="J16" i="34" s="1"/>
  <c r="I26" i="34"/>
  <c r="J26" i="34" s="1"/>
  <c r="I20" i="34"/>
  <c r="J20" i="34" s="1"/>
  <c r="I23" i="34"/>
  <c r="J23" i="34" s="1"/>
  <c r="I17" i="34"/>
  <c r="J17" i="34" s="1"/>
  <c r="I30" i="34"/>
  <c r="J30" i="34" s="1"/>
  <c r="I27" i="34"/>
  <c r="J27" i="34" s="1"/>
  <c r="I24" i="34"/>
  <c r="J24" i="34" s="1"/>
  <c r="I21" i="34"/>
  <c r="J21" i="34" s="1"/>
  <c r="I31" i="34"/>
  <c r="J31" i="34" s="1"/>
  <c r="I33" i="34"/>
  <c r="J33" i="34" s="1"/>
  <c r="I37" i="34"/>
  <c r="J37" i="34" s="1"/>
  <c r="I38" i="34"/>
  <c r="J38" i="34" s="1"/>
  <c r="I32" i="34"/>
  <c r="J32" i="34" s="1"/>
  <c r="I39" i="34"/>
  <c r="J39" i="34" s="1"/>
  <c r="I34" i="34"/>
  <c r="J34" i="34" s="1"/>
  <c r="I35" i="34"/>
  <c r="J35" i="34" s="1"/>
  <c r="I36" i="34"/>
  <c r="J36" i="34" s="1"/>
  <c r="I40" i="34"/>
  <c r="J40" i="34" s="1"/>
  <c r="I42" i="34"/>
  <c r="J42" i="34" s="1"/>
  <c r="I41" i="34"/>
  <c r="J41" i="34" s="1"/>
  <c r="I44" i="34"/>
  <c r="J44" i="34" s="1"/>
  <c r="I48" i="34"/>
  <c r="J48" i="34" s="1"/>
  <c r="I49" i="34"/>
  <c r="J49" i="34" s="1"/>
  <c r="I15" i="34"/>
  <c r="J15" i="34" s="1"/>
  <c r="O3" i="34"/>
  <c r="O4" i="34" s="1"/>
  <c r="H174" i="34"/>
  <c r="J174" i="34" s="1"/>
  <c r="M176" i="34"/>
  <c r="M177" i="34"/>
  <c r="M175" i="34"/>
  <c r="S11" i="38" l="1"/>
  <c r="T11" i="38"/>
  <c r="T11" i="37"/>
  <c r="S11" i="36"/>
  <c r="T11" i="35"/>
  <c r="T11" i="34" l="1"/>
  <c r="S11" i="34"/>
  <c r="I11" i="13" l="1"/>
</calcChain>
</file>

<file path=xl/sharedStrings.xml><?xml version="1.0" encoding="utf-8"?>
<sst xmlns="http://schemas.openxmlformats.org/spreadsheetml/2006/main" count="1395" uniqueCount="353">
  <si>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</si>
  <si>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</si>
  <si>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</si>
  <si>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</si>
  <si>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</si>
  <si>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</si>
  <si>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</si>
  <si>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</si>
  <si>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</si>
  <si>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</si>
  <si>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</si>
  <si>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</si>
  <si>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</si>
  <si>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</si>
  <si>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</si>
  <si>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</si>
  <si>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</si>
  <si>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</si>
  <si>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</si>
  <si>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</si>
  <si>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</si>
  <si>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</si>
  <si>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</si>
  <si>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</si>
  <si>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</si>
  <si>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</si>
  <si>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</si>
  <si>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</si>
  <si>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</si>
  <si>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</si>
  <si>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</si>
  <si>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</si>
  <si>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</si>
  <si>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</si>
  <si>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</si>
  <si>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</si>
  <si>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</si>
  <si>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</si>
  <si>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</si>
  <si>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</si>
  <si>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</si>
  <si>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</si>
  <si>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</si>
  <si>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</si>
  <si>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</si>
  <si>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</si>
  <si>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</si>
  <si>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</si>
  <si>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</si>
  <si>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</si>
  <si>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</si>
  <si>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</si>
  <si>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</si>
  <si>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</si>
  <si>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</si>
  <si>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</si>
  <si>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</si>
  <si>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</si>
  <si>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</si>
  <si>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</si>
  <si>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</si>
  <si>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</si>
  <si>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</si>
  <si>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</si>
  <si>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</si>
  <si>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</si>
  <si>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</si>
  <si>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</si>
  <si>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</si>
  <si>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</si>
  <si>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</si>
  <si>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</si>
  <si>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</si>
  <si>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</si>
  <si>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</si>
  <si>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</si>
  <si>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</si>
  <si>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</si>
  <si>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</si>
  <si>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</si>
  <si>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</si>
  <si>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</si>
  <si>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</si>
  <si>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</si>
  <si>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</si>
  <si>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</si>
  <si>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</si>
  <si>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</si>
  <si>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</si>
  <si>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</si>
  <si>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</si>
  <si>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</si>
  <si>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</si>
  <si>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</si>
  <si>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</si>
  <si>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</si>
  <si>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</si>
  <si>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</si>
  <si>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</si>
  <si>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</si>
  <si>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</si>
  <si>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</si>
  <si>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</si>
  <si>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</si>
  <si>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</si>
  <si>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</si>
  <si>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</si>
  <si>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</si>
  <si>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</si>
  <si>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</si>
  <si>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</si>
  <si>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</si>
  <si>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</si>
  <si>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</si>
  <si>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</si>
  <si>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</si>
  <si>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</si>
  <si>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</si>
  <si>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</si>
  <si>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</si>
  <si>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</si>
  <si>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</si>
  <si>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</si>
  <si>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</si>
  <si>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</si>
  <si>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</si>
  <si>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</si>
  <si>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</si>
  <si>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</si>
  <si>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</si>
  <si>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</si>
  <si>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</si>
  <si>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</si>
  <si>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</si>
  <si>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</si>
  <si>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</si>
  <si>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</si>
  <si>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</si>
  <si>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</si>
  <si>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</si>
  <si>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</si>
  <si>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</si>
  <si>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</si>
  <si>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</si>
  <si>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</si>
  <si>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</si>
  <si>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</si>
  <si>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</si>
  <si>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</si>
  <si>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</si>
  <si>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</si>
  <si>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</si>
  <si>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</si>
  <si>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</si>
  <si>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</si>
  <si>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</si>
  <si>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</si>
  <si>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</si>
  <si>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</si>
  <si>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</si>
  <si>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</si>
  <si>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</si>
  <si>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</si>
  <si>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</si>
  <si>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</si>
  <si>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</si>
  <si>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</si>
  <si>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</si>
  <si>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</si>
  <si>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</si>
  <si>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</si>
  <si>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</si>
  <si>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>865-770-5812</t>
  </si>
  <si>
    <t>PH: 865-770-5812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</si>
  <si>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</si>
  <si>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</si>
  <si>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t>Standard Clutch drive with Stainless Steel Chain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</si>
  <si>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</si>
  <si>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Knoxville TN </t>
  </si>
  <si>
    <t>RWP manual Roller shades with Fascia</t>
  </si>
  <si>
    <t xml:space="preserve">25-327 </t>
  </si>
  <si>
    <t>Axle Logistics</t>
  </si>
  <si>
    <t>RWP Single Manual shades with Black Fascia</t>
  </si>
  <si>
    <t xml:space="preserve">Single Manual Shade Installation </t>
  </si>
  <si>
    <t>25.75 FW</t>
  </si>
  <si>
    <t>2nd E-3 Transom</t>
  </si>
  <si>
    <t>2nd E-3 Side Light</t>
  </si>
  <si>
    <t>2nd E-3 Door</t>
  </si>
  <si>
    <t>2nd E-6 Transom</t>
  </si>
  <si>
    <t>2nd E-6 Side Light</t>
  </si>
  <si>
    <t>2nd E-6 Door</t>
  </si>
  <si>
    <t>2nd S-1 (RM226)</t>
  </si>
  <si>
    <t>2nd S-2 (RM226)</t>
  </si>
  <si>
    <t>2nd S-3 (RM226)</t>
  </si>
  <si>
    <t>2nd S-4 (RM225)</t>
  </si>
  <si>
    <t>2nd S-5 (RM225)</t>
  </si>
  <si>
    <t>2nd S-6 (RM224)</t>
  </si>
  <si>
    <t>2nd W-1 (RM222)</t>
  </si>
  <si>
    <t>2nd S-9 (RM222)</t>
  </si>
  <si>
    <t>2nd S-8 (RM223)</t>
  </si>
  <si>
    <t>2nd S-7 (RM223)</t>
  </si>
  <si>
    <t>2nd W-2 (Open)</t>
  </si>
  <si>
    <t>2nd W-3 (Open)</t>
  </si>
  <si>
    <t>2nd W-4 (Open)</t>
  </si>
  <si>
    <t>2nd W-5 (Open)</t>
  </si>
  <si>
    <t>2nd W-6 (Open)</t>
  </si>
  <si>
    <t>2nd W-7 (Open)</t>
  </si>
  <si>
    <t>2nd W-8 (Open)</t>
  </si>
  <si>
    <t>2nd N-1 (RM204)</t>
  </si>
  <si>
    <t>2nd N-2 (RM203)</t>
  </si>
  <si>
    <t>2nd N-3 (RM202)</t>
  </si>
  <si>
    <t>2nd W-9 (Open)</t>
  </si>
  <si>
    <t>2nd N-4 (Open)</t>
  </si>
  <si>
    <t>2nd N-5 (Open)</t>
  </si>
  <si>
    <t>2nd N-6 (Open)</t>
  </si>
  <si>
    <t>2nd N-7 (Open)</t>
  </si>
  <si>
    <t>2nd E-1 (Open)</t>
  </si>
  <si>
    <t>2nd E-2 (Open)</t>
  </si>
  <si>
    <t>2nd E-4 (Open)</t>
  </si>
  <si>
    <t>2nd E-5 (Open)</t>
  </si>
  <si>
    <t>2nd E-7 (Open)</t>
  </si>
  <si>
    <t>3rd N-4 (Open)</t>
  </si>
  <si>
    <t>3rd N-5 (Open)</t>
  </si>
  <si>
    <t>3rd N-6 (Open)</t>
  </si>
  <si>
    <t>3rd N-7 (Open)</t>
  </si>
  <si>
    <t>3rd N-1 (RM304)</t>
  </si>
  <si>
    <t>3rd N-2 (RM303)</t>
  </si>
  <si>
    <t>3rd N-3 (RM302)</t>
  </si>
  <si>
    <t>3rd E-1 (Open)</t>
  </si>
  <si>
    <t>3rd E-2 (Open)</t>
  </si>
  <si>
    <t>3rd E-3 (Open)</t>
  </si>
  <si>
    <t>3rd E-4 (Open)</t>
  </si>
  <si>
    <t>3rd E-5 (Open)</t>
  </si>
  <si>
    <t>3rd E-6 (Open)</t>
  </si>
  <si>
    <t>3rd E-7 (Open)</t>
  </si>
  <si>
    <t>3rd E-8 (Open)</t>
  </si>
  <si>
    <t>3rd E-9 (Open)</t>
  </si>
  <si>
    <t>3rd S-1 (RM326)</t>
  </si>
  <si>
    <t>3rd S-2 (RM326)</t>
  </si>
  <si>
    <t>3rd S-3 (RM326)</t>
  </si>
  <si>
    <t>3rd S-6 (RM324)</t>
  </si>
  <si>
    <t>3rd S-7 (RM323)</t>
  </si>
  <si>
    <t>3rd S-8 (RM323)</t>
  </si>
  <si>
    <t>3rd S-9 (RM322)</t>
  </si>
  <si>
    <t>3rd W-1 (RM322)</t>
  </si>
  <si>
    <t>3rd W-2 (Open)</t>
  </si>
  <si>
    <t>3rd W-3 (Open)</t>
  </si>
  <si>
    <t>3rd W-4 (Open)</t>
  </si>
  <si>
    <t>3rd W-5 (Open)</t>
  </si>
  <si>
    <t>3rd W-6 (Open)</t>
  </si>
  <si>
    <t>3rd W-7 (Open)</t>
  </si>
  <si>
    <t>3rd W-8 (Open)</t>
  </si>
  <si>
    <t>3rd W-9 (Open)</t>
  </si>
  <si>
    <t>1st N-1 (Open)</t>
  </si>
  <si>
    <t>1st N-2 (Open)</t>
  </si>
  <si>
    <t>1st N-3 (Open)</t>
  </si>
  <si>
    <t>1st N-4 (Open)</t>
  </si>
  <si>
    <t>1st E-1</t>
  </si>
  <si>
    <t>1st E-2</t>
  </si>
  <si>
    <t>1st E-3</t>
  </si>
  <si>
    <t>1st E-4</t>
  </si>
  <si>
    <t>1st E-5</t>
  </si>
  <si>
    <t>1st E-6</t>
  </si>
  <si>
    <t>1st E-7</t>
  </si>
  <si>
    <t>1st E-8</t>
  </si>
  <si>
    <t>1st E-9</t>
  </si>
  <si>
    <t>1st S-1</t>
  </si>
  <si>
    <t>1st S-2</t>
  </si>
  <si>
    <t>1st S-3</t>
  </si>
  <si>
    <t>1st S-4</t>
  </si>
  <si>
    <t>1st S-5</t>
  </si>
  <si>
    <t>1st S-6</t>
  </si>
  <si>
    <t>1st S-7</t>
  </si>
  <si>
    <t>1st S-8</t>
  </si>
  <si>
    <t>1st S-9</t>
  </si>
  <si>
    <t>1st W-1</t>
  </si>
  <si>
    <t>1st W-2</t>
  </si>
  <si>
    <t>1st W-3</t>
  </si>
  <si>
    <t>1st W-4</t>
  </si>
  <si>
    <t>1st W-5</t>
  </si>
  <si>
    <t>1st W-6</t>
  </si>
  <si>
    <t>1st W-7</t>
  </si>
  <si>
    <t>4th N-1 (RM433)</t>
  </si>
  <si>
    <t>4th N-2 (RM434)</t>
  </si>
  <si>
    <t>4th N-3 (RM432)</t>
  </si>
  <si>
    <t>4th N-4 (Open)</t>
  </si>
  <si>
    <t>4th N-5 (Open)</t>
  </si>
  <si>
    <t>4th N-6 (Open)</t>
  </si>
  <si>
    <t>4th N-7 (Open)</t>
  </si>
  <si>
    <t>4th E-1 (Open)</t>
  </si>
  <si>
    <t>4th E-2 (Open)</t>
  </si>
  <si>
    <t>4th E-3 (Open)</t>
  </si>
  <si>
    <t>4th E-4 (Open)</t>
  </si>
  <si>
    <t>4th E-5 (Open)</t>
  </si>
  <si>
    <t>4th E-6 (Open)</t>
  </si>
  <si>
    <t>4th E-7 (Open)</t>
  </si>
  <si>
    <t>4th E-8 (Open)</t>
  </si>
  <si>
    <t>4th E-9 (Open)</t>
  </si>
  <si>
    <t>4th E-10 (RM406)</t>
  </si>
  <si>
    <t>4th E-11 (RM406)</t>
  </si>
  <si>
    <t>4th S-1 (RM406)</t>
  </si>
  <si>
    <t>4th E-12 (RM406)</t>
  </si>
  <si>
    <t>4th S-2 (RM406)</t>
  </si>
  <si>
    <t>4th S-3 (RM406) Transom</t>
  </si>
  <si>
    <t>4th S-3 (RM406) Side Light</t>
  </si>
  <si>
    <t>4th S-3 (RM406) Door</t>
  </si>
  <si>
    <t>4th S-4 (RM408) Transom</t>
  </si>
  <si>
    <t>4th S-4 (RM408) Side Light</t>
  </si>
  <si>
    <t>4th S-4 (RM408) Door</t>
  </si>
  <si>
    <t xml:space="preserve">4th S-5 (RM408) </t>
  </si>
  <si>
    <t>4th S-6 (RM448)</t>
  </si>
  <si>
    <t>4th S-7 (RM448)</t>
  </si>
  <si>
    <t>4th S-8 (RM448)</t>
  </si>
  <si>
    <t>4th S-9 (RM450)</t>
  </si>
  <si>
    <t>4th S-10 (RM450)</t>
  </si>
  <si>
    <t>4th S-11 (RM449)</t>
  </si>
  <si>
    <t>4th S-12 (RM451)</t>
  </si>
  <si>
    <t>4th S-13 (RM451)</t>
  </si>
  <si>
    <t>4th S-14 (RM451)</t>
  </si>
  <si>
    <t>4th W-1 (RM451)</t>
  </si>
  <si>
    <t>4th W-2 (Open)</t>
  </si>
  <si>
    <t>4th W-3 (Open)</t>
  </si>
  <si>
    <t>4th W-4 (Open)</t>
  </si>
  <si>
    <t>4th W-5 (Open)</t>
  </si>
  <si>
    <t>4th W-6 (Open)</t>
  </si>
  <si>
    <t>4th W-7 (Open)</t>
  </si>
  <si>
    <t>4th W-8 (Open)</t>
  </si>
  <si>
    <t>4th W-9 (Open)</t>
  </si>
  <si>
    <t>5th S-1 (RM523) Transom</t>
  </si>
  <si>
    <t>5th S-1 (RM523)Transom</t>
  </si>
  <si>
    <t>5th S-1 (RM523)Sliding Door</t>
  </si>
  <si>
    <t>5th W-1 (RM523)</t>
  </si>
  <si>
    <t>5th W-2 (RM523)</t>
  </si>
  <si>
    <t>5th W-3 (RM523)</t>
  </si>
  <si>
    <t>5th W-5 (RM521)</t>
  </si>
  <si>
    <t>5th W-4 (RM522)</t>
  </si>
  <si>
    <t xml:space="preserve">5th N-1 (RM504) </t>
  </si>
  <si>
    <t xml:space="preserve">5th N-1 (RM503) </t>
  </si>
  <si>
    <t xml:space="preserve">5th N-1 (RM502) </t>
  </si>
  <si>
    <t>Fabric: E-Screen 3% Openness                                     Color: White/Pearl</t>
  </si>
  <si>
    <t>2nd E-8 (Open)</t>
  </si>
  <si>
    <t>2nd E-9 Transom</t>
  </si>
  <si>
    <t>2nd E-9 Side Light</t>
  </si>
  <si>
    <t>2nd E-9 Door</t>
  </si>
  <si>
    <t>3rd S-4 (RM325)</t>
  </si>
  <si>
    <t>3rd S-5 (RM325)</t>
  </si>
  <si>
    <t>Fabric: E-Screen 3% Openness Color: White/Pearl</t>
  </si>
  <si>
    <t>Fascia Color: Black</t>
  </si>
  <si>
    <t>Total w/tax</t>
  </si>
  <si>
    <t>Installation of roller shades based on fastening shades to aluminum window system. Any change in mount substrate or location is subject to surcharge.</t>
  </si>
  <si>
    <t xml:space="preserve">Estimate For:  Shades for 2nd Floor, 3rd Floor, 1st Floor, 4th Floor &amp; 5th Floor </t>
  </si>
  <si>
    <t>25-327 REV1</t>
  </si>
  <si>
    <t xml:space="preserve">Sales Tax, Freight and Installation included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</si>
</sst>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6" fontId="5" fillId="0" borderId="0" xfId="3" applyNumberFormat="1" applyFont="1" applyFill="1" applyBorder="1"/>
    <xf numFmtId="8" fontId="5" fillId="0" borderId="0" xfId="3" applyNumberFormat="1" applyFont="1" applyFill="1" applyBorder="1"/>
    <xf numFmtId="9" fontId="2" fillId="0" borderId="9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right"/>
    </xf>
    <xf numFmtId="44" fontId="1" fillId="0" borderId="0" xfId="1" applyFont="1" applyFill="1" applyBorder="1" applyAlignment="1">
      <alignment horizontal="center"/>
    </xf>
    <xf numFmtId="14" fontId="3" fillId="0" borderId="0" xfId="0" quotePrefix="1" applyNumberFormat="1" applyFont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9" fontId="0" fillId="6" borderId="0" xfId="6" applyFont="1" applyFill="1"/>
    <xf numFmtId="2" fontId="0" fillId="6" borderId="0" xfId="0" applyNumberFormat="1" applyFill="1"/>
    <xf numFmtId="9" fontId="0" fillId="0" borderId="0" xfId="6" applyFont="1" applyFill="1"/>
    <xf numFmtId="2" fontId="0" fillId="2" borderId="0" xfId="0" applyNumberFormat="1" applyFill="1"/>
    <xf numFmtId="44" fontId="5" fillId="0" borderId="9" xfId="3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44" fontId="14" fillId="0" borderId="14" xfId="0" applyNumberFormat="1" applyFont="1" applyBorder="1" applyAlignment="1">
      <alignment horizontal="center"/>
    </xf>
    <xf numFmtId="165" fontId="14" fillId="4" borderId="14" xfId="0" applyNumberFormat="1" applyFont="1" applyFill="1" applyBorder="1" applyAlignment="1">
      <alignment horizontal="center"/>
    </xf>
    <xf numFmtId="165" fontId="14" fillId="4" borderId="15" xfId="3" applyNumberFormat="1" applyFont="1" applyFill="1" applyBorder="1"/>
    <xf numFmtId="44" fontId="5" fillId="4" borderId="10" xfId="1" applyFont="1" applyFill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34637</xdr:rowOff>
    </xdr:from>
    <xdr:to>
      <xdr:col>3</xdr:col>
      <xdr:colOff>406073</xdr:colOff>
      <xdr:row>8</xdr:row>
      <xdr:rowOff>34637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34637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4A35CBF-B28E-46A7-A67B-8FD039DD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72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F9AF2FB-2E6A-4442-A513-40B78342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321A104-FB70-4EEB-A005-B451504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196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B8E3D33-FCF3-4F80-8FB5-EA581D41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2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85921B-E83B-4A80-9C09-3A49C7E0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6CC1E7-69E4-486C-A8A6-B1F20EC1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77BB420-250A-4B81-9176-75CB75FC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07BB756-0295-4FA0-B00C-E0E76BAA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20C96D-EB29-4B63-9581-81A99FB3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CD482E5-7318-42DA-A506-C1BB24B1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DA15E51-0213-4F95-930F-1651DA39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F29EBFD-8DD7-4933-A866-CBE83D6C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703055B-6B03-4CE3-AC57-666C4B79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F59BD8C-BA5E-466F-BCED-69D0E5A47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7AE3290-CE28-4ABF-BE57-239E322E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E829C3-DCA9-4F78-BAA8-E66690113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FB69BD-B4A5-436F-AFC0-34C123DC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B2F606-2E15-4E62-BEEE-BA78A3E1C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978F8B4-E933-45DB-AAD6-104EBF34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FB510B5-65F2-4155-9D7C-7B0CA6A6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storm@readwindow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storm@readwindow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storm@readwindow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4"/>
  <sheetViews>
    <sheetView topLeftCell="A4" zoomScale="110" zoomScaleNormal="110" workbookViewId="0">
      <selection activeCell="I17" sqref="I1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" style="2" customWidth="1"/>
    <col min="10" max="10" width="17.57031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20</v>
      </c>
      <c r="H9" s="7" t="s">
        <v>33</v>
      </c>
      <c r="I9" s="86" t="str">
        <f>'RWP Shades SOV'!F1</f>
        <v>25-327 REV1</v>
      </c>
      <c r="J9" s="8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34</v>
      </c>
      <c r="H11" s="7" t="s">
        <v>19</v>
      </c>
      <c r="I11" s="129">
        <f ca="1">TODAY()</f>
        <v>45768</v>
      </c>
    </row>
    <row r="12" spans="2:15">
      <c r="B12" s="1"/>
      <c r="H12" s="7"/>
    </row>
    <row r="13" spans="2:15">
      <c r="B13" s="1" t="s">
        <v>2</v>
      </c>
      <c r="D13" s="86" t="s">
        <v>47</v>
      </c>
      <c r="H13" s="7" t="s">
        <v>1</v>
      </c>
    </row>
    <row r="14" spans="2:15">
      <c r="B14" s="1"/>
      <c r="D14" s="2" t="s">
        <v>17</v>
      </c>
      <c r="H14" s="2" t="str">
        <f>'RWP Shades SOV'!F3</f>
        <v>Axle Logistics</v>
      </c>
    </row>
    <row r="15" spans="2:15">
      <c r="B15" s="1"/>
      <c r="D15" s="2" t="s">
        <v>18</v>
      </c>
      <c r="H15" s="4" t="str">
        <f>'RWP Shades SOV'!F4</f>
        <v xml:space="preserve">Knoxville TN </v>
      </c>
    </row>
    <row r="16" spans="2:15">
      <c r="B16" s="1"/>
    </row>
    <row r="17" spans="1:10">
      <c r="B17" s="7" t="s">
        <v>3</v>
      </c>
      <c r="D17" s="86" t="s">
        <v>170</v>
      </c>
      <c r="H17" s="1" t="s">
        <v>15</v>
      </c>
    </row>
    <row r="18" spans="1:10">
      <c r="D18" s="86" t="s">
        <v>173</v>
      </c>
      <c r="H18" s="86" t="s">
        <v>168</v>
      </c>
    </row>
    <row r="19" spans="1:10">
      <c r="D19" s="2" t="s">
        <v>14</v>
      </c>
    </row>
    <row r="20" spans="1:10" ht="15.75" thickBot="1">
      <c r="B20" s="12"/>
      <c r="C20" s="12"/>
      <c r="D20" s="118" t="s">
        <v>171</v>
      </c>
      <c r="E20" s="12"/>
      <c r="F20" s="12"/>
      <c r="G20" s="12"/>
      <c r="H20" s="12"/>
      <c r="I20" s="118"/>
      <c r="J20" s="12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>
      <c r="B22" s="7" t="s">
        <v>350</v>
      </c>
      <c r="C22" s="8"/>
      <c r="D22" s="7"/>
      <c r="E22" s="8"/>
      <c r="F22" s="8"/>
      <c r="G22" s="8"/>
      <c r="H22" s="6"/>
      <c r="I22" s="5"/>
    </row>
    <row r="23" spans="1:10" ht="15.75" thickBot="1">
      <c r="B23" s="7" t="s">
        <v>4</v>
      </c>
      <c r="C23" s="8"/>
      <c r="E23" s="8"/>
      <c r="F23" s="8"/>
      <c r="H23" s="6"/>
      <c r="I23" s="5"/>
      <c r="J23" s="125" t="s">
        <v>348</v>
      </c>
    </row>
    <row r="24" spans="1:10">
      <c r="B24" s="8">
        <v>161</v>
      </c>
      <c r="C24" s="8" t="s">
        <v>5</v>
      </c>
      <c r="D24" s="87" t="s">
        <v>179</v>
      </c>
      <c r="E24" s="8"/>
      <c r="F24" s="8"/>
      <c r="G24" s="8"/>
      <c r="I24" s="127"/>
      <c r="J24" s="128">
        <f>'RWP Shades SOV'!J179</f>
        <v>58330</v>
      </c>
    </row>
    <row r="25" spans="1:10">
      <c r="D25" s="86" t="s">
        <v>346</v>
      </c>
      <c r="E25" s="8"/>
      <c r="F25" s="8"/>
      <c r="G25" s="8"/>
      <c r="I25" s="127"/>
      <c r="J25" s="18"/>
    </row>
    <row r="26" spans="1:10">
      <c r="D26" s="86" t="s">
        <v>347</v>
      </c>
      <c r="E26" s="8"/>
      <c r="F26" s="8"/>
      <c r="G26" s="8"/>
      <c r="I26" s="127"/>
      <c r="J26" s="18"/>
    </row>
    <row r="27" spans="1:10">
      <c r="D27" s="86" t="s">
        <v>176</v>
      </c>
      <c r="E27" s="8"/>
      <c r="F27" s="8"/>
      <c r="G27" s="8"/>
      <c r="I27" s="127"/>
      <c r="J27" s="18"/>
    </row>
    <row r="28" spans="1:10">
      <c r="D28" s="87" t="s">
        <v>352</v>
      </c>
      <c r="E28" s="8"/>
      <c r="F28" s="8"/>
      <c r="G28" s="8"/>
      <c r="H28" s="6"/>
      <c r="I28" s="5"/>
      <c r="J28" s="18"/>
    </row>
    <row r="29" spans="1:10">
      <c r="B29" s="5"/>
      <c r="C29" s="5"/>
      <c r="D29" s="5"/>
      <c r="E29" s="5"/>
      <c r="F29" s="5"/>
      <c r="G29" s="5"/>
      <c r="H29" s="6"/>
      <c r="I29" s="5"/>
    </row>
    <row r="30" spans="1:10">
      <c r="B30" s="4" t="s">
        <v>44</v>
      </c>
      <c r="C30" s="8"/>
      <c r="E30" s="8"/>
      <c r="F30" s="8"/>
      <c r="G30" s="8"/>
      <c r="H30" s="62"/>
      <c r="I30" s="5"/>
    </row>
    <row r="31" spans="1:10">
      <c r="A31" s="86"/>
      <c r="B31" s="90" t="s">
        <v>7</v>
      </c>
      <c r="C31" s="137" t="s">
        <v>349</v>
      </c>
      <c r="D31" s="138"/>
      <c r="E31" s="138"/>
      <c r="F31" s="138"/>
      <c r="G31" s="138"/>
      <c r="H31" s="138"/>
      <c r="I31" s="138"/>
      <c r="J31" s="138"/>
    </row>
    <row r="32" spans="1:10">
      <c r="A32" s="86"/>
      <c r="B32" s="90"/>
      <c r="C32" s="138"/>
      <c r="D32" s="138"/>
      <c r="E32" s="138"/>
      <c r="F32" s="138"/>
      <c r="G32" s="138"/>
      <c r="H32" s="138"/>
      <c r="I32" s="138"/>
      <c r="J32" s="138"/>
    </row>
    <row r="33" spans="1:21" ht="15.75" thickBot="1">
      <c r="B33" s="14"/>
      <c r="C33" s="13"/>
      <c r="D33" s="14"/>
      <c r="E33" s="13"/>
      <c r="F33" s="13"/>
      <c r="G33" s="13"/>
      <c r="H33" s="15"/>
      <c r="I33" s="16"/>
      <c r="J33" s="12"/>
    </row>
    <row r="34" spans="1:21" ht="15" customHeight="1" thickTop="1">
      <c r="A34" s="9"/>
      <c r="B34" s="1" t="s">
        <v>46</v>
      </c>
      <c r="K34" s="2"/>
      <c r="L34" s="2"/>
    </row>
    <row r="35" spans="1:21" ht="15" customHeight="1">
      <c r="A35" s="11"/>
      <c r="B35" s="10" t="s">
        <v>7</v>
      </c>
      <c r="C35" s="4" t="s">
        <v>8</v>
      </c>
      <c r="K35" s="2"/>
      <c r="L35" s="2"/>
      <c r="M35" s="10"/>
      <c r="N35" s="138"/>
      <c r="O35" s="138"/>
      <c r="P35" s="138"/>
      <c r="Q35" s="138"/>
      <c r="R35" s="138"/>
      <c r="S35" s="138"/>
      <c r="T35" s="138"/>
      <c r="U35" s="138"/>
    </row>
    <row r="36" spans="1:21" ht="15" customHeight="1">
      <c r="A36" s="11"/>
      <c r="B36" s="10"/>
      <c r="C36" s="87" t="s">
        <v>175</v>
      </c>
      <c r="K36" s="2"/>
      <c r="L36" s="2"/>
    </row>
    <row r="37" spans="1:21" ht="15" customHeight="1">
      <c r="A37" s="11"/>
      <c r="B37" s="10" t="s">
        <v>9</v>
      </c>
      <c r="C37" s="137" t="s">
        <v>177</v>
      </c>
      <c r="D37" s="138"/>
      <c r="E37" s="138"/>
      <c r="F37" s="138"/>
      <c r="G37" s="138"/>
      <c r="H37" s="138"/>
      <c r="I37" s="138"/>
      <c r="J37" s="138"/>
      <c r="K37" s="2"/>
      <c r="L37" s="2"/>
    </row>
    <row r="38" spans="1:21" ht="15" customHeight="1">
      <c r="A38" s="11"/>
      <c r="B38" s="90" t="s">
        <v>10</v>
      </c>
      <c r="C38" s="139" t="s">
        <v>174</v>
      </c>
      <c r="D38" s="139"/>
      <c r="E38" s="139"/>
      <c r="F38" s="139"/>
      <c r="G38" s="139"/>
      <c r="H38" s="139"/>
      <c r="I38" s="139"/>
      <c r="J38" s="139"/>
      <c r="K38" s="2"/>
      <c r="L38" s="2"/>
    </row>
    <row r="39" spans="1:21" ht="15" customHeight="1">
      <c r="A39" s="11"/>
      <c r="B39" s="10"/>
      <c r="C39" s="139"/>
      <c r="D39" s="139"/>
      <c r="E39" s="139"/>
      <c r="F39" s="139"/>
      <c r="G39" s="139"/>
      <c r="H39" s="139"/>
      <c r="I39" s="139"/>
      <c r="J39" s="139"/>
      <c r="K39" s="2"/>
      <c r="L39" s="2"/>
    </row>
    <row r="40" spans="1:21">
      <c r="A40" s="11"/>
      <c r="B40" s="90" t="s">
        <v>11</v>
      </c>
      <c r="C40" s="137" t="s">
        <v>48</v>
      </c>
      <c r="D40" s="138"/>
      <c r="E40" s="138"/>
      <c r="F40" s="138"/>
      <c r="G40" s="138"/>
      <c r="H40" s="138"/>
      <c r="I40" s="138"/>
      <c r="J40" s="138"/>
      <c r="K40" s="2"/>
      <c r="L40" s="2"/>
    </row>
    <row r="41" spans="1:21">
      <c r="A41" s="11"/>
      <c r="B41" s="10"/>
      <c r="C41" s="138"/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>
      <c r="B42" s="5"/>
      <c r="C42" s="5"/>
      <c r="D42" s="5"/>
      <c r="E42" s="5"/>
      <c r="F42" s="5"/>
      <c r="G42" s="5"/>
      <c r="H42" s="6"/>
      <c r="I42" s="5"/>
    </row>
    <row r="43" spans="1:21">
      <c r="A43" s="11"/>
      <c r="B43" s="4" t="s">
        <v>12</v>
      </c>
      <c r="K43" s="2"/>
      <c r="L43" s="2"/>
    </row>
    <row r="44" spans="1:21" ht="15" customHeight="1">
      <c r="A44" s="11"/>
      <c r="B44" s="8"/>
      <c r="K44" s="2"/>
      <c r="L44" s="2"/>
    </row>
    <row r="45" spans="1:21" ht="15" customHeight="1">
      <c r="A45" s="11"/>
      <c r="B45" s="87" t="s">
        <v>170</v>
      </c>
      <c r="K45" s="2"/>
      <c r="L45" s="2"/>
    </row>
    <row r="46" spans="1:21" ht="15" customHeight="1">
      <c r="A46" s="11"/>
      <c r="B46" s="1" t="s">
        <v>47</v>
      </c>
      <c r="K46" s="2"/>
      <c r="L46" s="2"/>
    </row>
    <row r="47" spans="1:21" ht="15" customHeight="1">
      <c r="A47" s="11"/>
      <c r="K47" s="2"/>
      <c r="L47" s="2"/>
    </row>
    <row r="48" spans="1:21" ht="15" customHeight="1">
      <c r="A48" s="11"/>
      <c r="B48" s="10"/>
      <c r="K48" s="2"/>
      <c r="L48" s="2"/>
    </row>
    <row r="49" spans="1:12" ht="15" customHeight="1">
      <c r="A49" s="11"/>
      <c r="K49" s="2"/>
      <c r="L49" s="2"/>
    </row>
    <row r="50" spans="1:12" ht="15" customHeight="1">
      <c r="A50" s="11"/>
      <c r="K50" s="2"/>
      <c r="L50" s="2"/>
    </row>
    <row r="51" spans="1:12" ht="15" customHeight="1">
      <c r="A51" s="11"/>
      <c r="B51" s="10"/>
      <c r="K51" s="2"/>
      <c r="L51" s="2"/>
    </row>
    <row r="52" spans="1:12" ht="15" customHeight="1">
      <c r="A52" s="11"/>
      <c r="K52" s="2"/>
      <c r="L52" s="2"/>
    </row>
    <row r="53" spans="1:12" ht="15" customHeight="1">
      <c r="A53" s="11"/>
      <c r="K53" s="2"/>
      <c r="L53" s="2"/>
    </row>
    <row r="54" spans="1:12" ht="15" customHeight="1">
      <c r="A54" s="11"/>
      <c r="B54" s="10"/>
      <c r="K54" s="2"/>
      <c r="L54" s="2"/>
    </row>
  </sheetData>
  <mergeCells count="5">
    <mergeCell ref="C31:J32"/>
    <mergeCell ref="C40:J41"/>
    <mergeCell ref="N35:U35"/>
    <mergeCell ref="C38:J39"/>
    <mergeCell ref="C37:J37"/>
  </mergeCells>
  <hyperlinks>
    <hyperlink ref="D20" r:id="rId1" xr:uid="{E0AECD7B-7F09-495F-A4D4-19E4CD2F8FA4}"/>
  </hyperlinks>
  <pageMargins left="0.7" right="0.7" top="0.25" bottom="0.25" header="0.3" footer="0.3"/>
  <pageSetup scale="9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E7C2-39A4-455E-8344-ADFFC0B1EB5C}">
  <sheetPr>
    <tabColor rgb="FFFFFF00"/>
  </sheetPr>
  <dimension ref="A1:T351"/>
  <sheetViews>
    <sheetView tabSelected="1" zoomScale="90" zoomScaleNormal="90" workbookViewId="0">
      <selection sqref="A1:D1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45768</v>
      </c>
      <c r="B1" s="140"/>
      <c r="C1" s="140"/>
      <c r="D1" s="140"/>
      <c r="E1" s="20" t="s">
        <v>16</v>
      </c>
      <c r="F1" s="21" t="s">
        <v>351</v>
      </c>
      <c r="G1"/>
      <c r="M1" s="23" t="s">
        <v>24</v>
      </c>
      <c r="N1" s="57">
        <f>SUM(P173:P173)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SUM(H12:H178)</f>
        <v>54392.800000000003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SUM(P12:P178)</f>
        <v>28640.38</v>
      </c>
      <c r="S11" s="80">
        <f>SUM(Q7-R11)</f>
        <v>25752.42</v>
      </c>
      <c r="T11" s="83">
        <f>SUM(Q7-R11)/Q7</f>
        <v>0.47</v>
      </c>
    </row>
    <row r="12" spans="1:20" s="43" customFormat="1" ht="30" customHeight="1" thickTop="1">
      <c r="A12" s="55">
        <v>1</v>
      </c>
      <c r="B12" s="55" t="s">
        <v>208</v>
      </c>
      <c r="C12" s="122">
        <v>90.375</v>
      </c>
      <c r="D12" s="55">
        <v>110</v>
      </c>
      <c r="E12" s="63" t="s">
        <v>182</v>
      </c>
      <c r="F12" s="40" t="s">
        <v>339</v>
      </c>
      <c r="G12" s="81">
        <f t="shared" ref="G12:G14" si="0">ROUNDUP(M12,0)</f>
        <v>405</v>
      </c>
      <c r="H12" s="146">
        <f t="shared" ref="H12:H14" si="1">G12*A12</f>
        <v>405</v>
      </c>
      <c r="I12" s="68">
        <f t="shared" ref="I12:I14" si="2">SUM(H12*$I$11)</f>
        <v>37.46</v>
      </c>
      <c r="J12" s="68">
        <f t="shared" ref="J12:J14" si="3">SUM(H12:I12)</f>
        <v>442.46</v>
      </c>
      <c r="K12" s="41"/>
      <c r="L12" s="42">
        <v>202.03</v>
      </c>
      <c r="M12" s="59">
        <f t="shared" ref="M12:M14" si="4">SUM(L12/(1-$M$10))</f>
        <v>404.06</v>
      </c>
      <c r="P12" s="64">
        <f t="shared" ref="P12:P14" si="5">L12*A12</f>
        <v>202.03</v>
      </c>
      <c r="R12" s="82">
        <f t="shared" ref="R12:R14" si="6">SUM(((C12*D12)/144)*A12)</f>
        <v>69.040000000000006</v>
      </c>
    </row>
    <row r="13" spans="1:20" s="43" customFormat="1" ht="30" customHeight="1">
      <c r="A13" s="55">
        <v>1</v>
      </c>
      <c r="B13" s="55" t="s">
        <v>209</v>
      </c>
      <c r="C13" s="122">
        <v>90.375</v>
      </c>
      <c r="D13" s="55">
        <v>110</v>
      </c>
      <c r="E13" s="63" t="s">
        <v>182</v>
      </c>
      <c r="F13" s="40" t="s">
        <v>339</v>
      </c>
      <c r="G13" s="81">
        <f t="shared" si="0"/>
        <v>405</v>
      </c>
      <c r="H13" s="146">
        <f t="shared" si="1"/>
        <v>405</v>
      </c>
      <c r="I13" s="68">
        <f t="shared" si="2"/>
        <v>37.46</v>
      </c>
      <c r="J13" s="68">
        <f t="shared" si="3"/>
        <v>442.46</v>
      </c>
      <c r="K13" s="41"/>
      <c r="L13" s="42">
        <v>202.03</v>
      </c>
      <c r="M13" s="59">
        <f t="shared" si="4"/>
        <v>404.06</v>
      </c>
      <c r="P13" s="64">
        <f t="shared" si="5"/>
        <v>202.03</v>
      </c>
      <c r="R13" s="82">
        <f t="shared" si="6"/>
        <v>69.040000000000006</v>
      </c>
    </row>
    <row r="14" spans="1:20" s="43" customFormat="1" ht="30" customHeight="1">
      <c r="A14" s="55">
        <v>1</v>
      </c>
      <c r="B14" s="55" t="s">
        <v>210</v>
      </c>
      <c r="C14" s="122">
        <v>62.5</v>
      </c>
      <c r="D14" s="55">
        <v>110</v>
      </c>
      <c r="E14" s="63" t="s">
        <v>182</v>
      </c>
      <c r="F14" s="40" t="s">
        <v>339</v>
      </c>
      <c r="G14" s="81">
        <f t="shared" si="0"/>
        <v>288</v>
      </c>
      <c r="H14" s="146">
        <f t="shared" si="1"/>
        <v>288</v>
      </c>
      <c r="I14" s="68">
        <f t="shared" si="2"/>
        <v>26.64</v>
      </c>
      <c r="J14" s="68">
        <f t="shared" si="3"/>
        <v>314.64</v>
      </c>
      <c r="K14" s="41"/>
      <c r="L14" s="42">
        <v>143.66999999999999</v>
      </c>
      <c r="M14" s="59">
        <f t="shared" si="4"/>
        <v>287.33999999999997</v>
      </c>
      <c r="P14" s="64">
        <f t="shared" si="5"/>
        <v>143.66999999999999</v>
      </c>
      <c r="R14" s="82">
        <f t="shared" si="6"/>
        <v>47.74</v>
      </c>
    </row>
    <row r="15" spans="1:20" s="43" customFormat="1" ht="30" customHeight="1">
      <c r="A15" s="55">
        <v>1</v>
      </c>
      <c r="B15" s="55" t="s">
        <v>212</v>
      </c>
      <c r="C15" s="122">
        <v>70.125</v>
      </c>
      <c r="D15" s="55">
        <v>110</v>
      </c>
      <c r="E15" s="63" t="s">
        <v>182</v>
      </c>
      <c r="F15" s="40" t="s">
        <v>339</v>
      </c>
      <c r="G15" s="81">
        <f t="shared" ref="G15:G46" si="7">ROUNDUP(M15,0)</f>
        <v>310</v>
      </c>
      <c r="H15" s="146">
        <f t="shared" ref="H15:H46" si="8">G15*A15</f>
        <v>310</v>
      </c>
      <c r="I15" s="68">
        <f t="shared" ref="I15" si="9">SUM(H15*$I$11)</f>
        <v>28.68</v>
      </c>
      <c r="J15" s="68">
        <f t="shared" ref="J15" si="10">SUM(H15:I15)</f>
        <v>338.68</v>
      </c>
      <c r="K15" s="41"/>
      <c r="L15" s="42">
        <v>155</v>
      </c>
      <c r="M15" s="59">
        <f t="shared" ref="M15" si="11">SUM(L15/(1-$M$10))</f>
        <v>310</v>
      </c>
      <c r="P15" s="64">
        <f t="shared" ref="P15:P173" si="12">L15*A15</f>
        <v>155</v>
      </c>
      <c r="R15" s="82">
        <f t="shared" ref="R15:R173" si="13">SUM(((C15*D15)/144)*A15)</f>
        <v>53.57</v>
      </c>
    </row>
    <row r="16" spans="1:20" s="43" customFormat="1" ht="30" customHeight="1">
      <c r="A16" s="55">
        <v>1</v>
      </c>
      <c r="B16" s="55" t="s">
        <v>213</v>
      </c>
      <c r="C16" s="122">
        <v>38.375</v>
      </c>
      <c r="D16" s="55">
        <v>110</v>
      </c>
      <c r="E16" s="63" t="s">
        <v>182</v>
      </c>
      <c r="F16" s="40" t="s">
        <v>339</v>
      </c>
      <c r="G16" s="81">
        <f t="shared" ref="G16:G31" si="14">ROUNDUP(M16,0)</f>
        <v>216</v>
      </c>
      <c r="H16" s="146">
        <f t="shared" ref="H16:H31" si="15">G16*A16</f>
        <v>216</v>
      </c>
      <c r="I16" s="68">
        <f t="shared" ref="I16:I31" si="16">SUM(H16*$I$11)</f>
        <v>19.98</v>
      </c>
      <c r="J16" s="68">
        <f t="shared" ref="J16:J31" si="17">SUM(H16:I16)</f>
        <v>235.98</v>
      </c>
      <c r="K16" s="41"/>
      <c r="L16" s="42">
        <v>107.83</v>
      </c>
      <c r="M16" s="59">
        <f t="shared" ref="M16:M31" si="18">SUM(L16/(1-$M$10))</f>
        <v>215.66</v>
      </c>
      <c r="P16" s="64">
        <f t="shared" ref="P16:P31" si="19">L16*A16</f>
        <v>107.83</v>
      </c>
      <c r="R16" s="82">
        <f t="shared" ref="R16:R31" si="20">SUM(((C16*D16)/144)*A16)</f>
        <v>29.31</v>
      </c>
    </row>
    <row r="17" spans="1:18" s="43" customFormat="1" ht="30" customHeight="1">
      <c r="A17" s="55">
        <v>1</v>
      </c>
      <c r="B17" s="55" t="s">
        <v>214</v>
      </c>
      <c r="C17" s="122">
        <v>79.125</v>
      </c>
      <c r="D17" s="55">
        <v>110</v>
      </c>
      <c r="E17" s="63" t="s">
        <v>182</v>
      </c>
      <c r="F17" s="40" t="s">
        <v>339</v>
      </c>
      <c r="G17" s="81">
        <f t="shared" si="14"/>
        <v>337</v>
      </c>
      <c r="H17" s="146">
        <f t="shared" si="15"/>
        <v>337</v>
      </c>
      <c r="I17" s="68">
        <f t="shared" si="16"/>
        <v>31.17</v>
      </c>
      <c r="J17" s="68">
        <f t="shared" si="17"/>
        <v>368.17</v>
      </c>
      <c r="K17" s="41"/>
      <c r="L17" s="42">
        <v>168.37</v>
      </c>
      <c r="M17" s="59">
        <f t="shared" si="18"/>
        <v>336.74</v>
      </c>
      <c r="P17" s="64">
        <f t="shared" si="19"/>
        <v>168.37</v>
      </c>
      <c r="R17" s="82">
        <f t="shared" si="20"/>
        <v>60.44</v>
      </c>
    </row>
    <row r="18" spans="1:18" s="43" customFormat="1" ht="30" customHeight="1">
      <c r="A18" s="55">
        <v>1</v>
      </c>
      <c r="B18" s="55" t="s">
        <v>215</v>
      </c>
      <c r="C18" s="122">
        <v>80.375</v>
      </c>
      <c r="D18" s="55">
        <v>110</v>
      </c>
      <c r="E18" s="63" t="s">
        <v>182</v>
      </c>
      <c r="F18" s="40" t="s">
        <v>339</v>
      </c>
      <c r="G18" s="81">
        <f t="shared" si="14"/>
        <v>341</v>
      </c>
      <c r="H18" s="146">
        <f t="shared" si="15"/>
        <v>341</v>
      </c>
      <c r="I18" s="68">
        <f t="shared" si="16"/>
        <v>31.54</v>
      </c>
      <c r="J18" s="68">
        <f t="shared" si="17"/>
        <v>372.54</v>
      </c>
      <c r="K18" s="41"/>
      <c r="L18" s="42">
        <v>170.24</v>
      </c>
      <c r="M18" s="59">
        <f t="shared" si="18"/>
        <v>340.48</v>
      </c>
      <c r="P18" s="64">
        <f t="shared" si="19"/>
        <v>170.24</v>
      </c>
      <c r="R18" s="82">
        <f t="shared" si="20"/>
        <v>61.4</v>
      </c>
    </row>
    <row r="19" spans="1:18" s="43" customFormat="1" ht="30" customHeight="1">
      <c r="A19" s="55">
        <v>1</v>
      </c>
      <c r="B19" s="55" t="s">
        <v>216</v>
      </c>
      <c r="C19" s="122">
        <v>67.5</v>
      </c>
      <c r="D19" s="55">
        <v>110</v>
      </c>
      <c r="E19" s="63" t="s">
        <v>182</v>
      </c>
      <c r="F19" s="40" t="s">
        <v>339</v>
      </c>
      <c r="G19" s="81">
        <f t="shared" si="14"/>
        <v>303</v>
      </c>
      <c r="H19" s="146">
        <f t="shared" si="15"/>
        <v>303</v>
      </c>
      <c r="I19" s="68">
        <f t="shared" si="16"/>
        <v>28.03</v>
      </c>
      <c r="J19" s="68">
        <f t="shared" si="17"/>
        <v>331.03</v>
      </c>
      <c r="K19" s="41"/>
      <c r="L19" s="42">
        <v>151.09</v>
      </c>
      <c r="M19" s="59">
        <f t="shared" si="18"/>
        <v>302.18</v>
      </c>
      <c r="P19" s="64">
        <f t="shared" si="19"/>
        <v>151.09</v>
      </c>
      <c r="R19" s="82">
        <f t="shared" si="20"/>
        <v>51.56</v>
      </c>
    </row>
    <row r="20" spans="1:18" s="43" customFormat="1" ht="30" customHeight="1">
      <c r="A20" s="55">
        <v>1</v>
      </c>
      <c r="B20" s="55" t="s">
        <v>217</v>
      </c>
      <c r="C20" s="122">
        <v>32.25</v>
      </c>
      <c r="D20" s="55">
        <v>110</v>
      </c>
      <c r="E20" s="63" t="s">
        <v>182</v>
      </c>
      <c r="F20" s="40" t="s">
        <v>339</v>
      </c>
      <c r="G20" s="81">
        <f t="shared" si="14"/>
        <v>198</v>
      </c>
      <c r="H20" s="146">
        <f t="shared" si="15"/>
        <v>198</v>
      </c>
      <c r="I20" s="68">
        <f t="shared" si="16"/>
        <v>18.32</v>
      </c>
      <c r="J20" s="68">
        <f t="shared" si="17"/>
        <v>216.32</v>
      </c>
      <c r="K20" s="41"/>
      <c r="L20" s="42">
        <v>98.74</v>
      </c>
      <c r="M20" s="59">
        <f t="shared" si="18"/>
        <v>197.48</v>
      </c>
      <c r="P20" s="64">
        <f t="shared" si="19"/>
        <v>98.74</v>
      </c>
      <c r="R20" s="82">
        <f t="shared" si="20"/>
        <v>24.64</v>
      </c>
    </row>
    <row r="21" spans="1:18" s="43" customFormat="1" ht="30" customHeight="1">
      <c r="A21" s="55">
        <v>1</v>
      </c>
      <c r="B21" s="55" t="s">
        <v>185</v>
      </c>
      <c r="C21" s="122">
        <v>64.625</v>
      </c>
      <c r="D21" s="55">
        <v>26</v>
      </c>
      <c r="E21" s="63" t="s">
        <v>182</v>
      </c>
      <c r="F21" s="40" t="s">
        <v>339</v>
      </c>
      <c r="G21" s="81">
        <f t="shared" si="14"/>
        <v>185</v>
      </c>
      <c r="H21" s="146">
        <f t="shared" si="15"/>
        <v>185</v>
      </c>
      <c r="I21" s="68">
        <f t="shared" si="16"/>
        <v>17.11</v>
      </c>
      <c r="J21" s="68">
        <f t="shared" si="17"/>
        <v>202.11</v>
      </c>
      <c r="K21" s="41"/>
      <c r="L21" s="42">
        <v>92.03</v>
      </c>
      <c r="M21" s="59">
        <f t="shared" si="18"/>
        <v>184.06</v>
      </c>
      <c r="P21" s="64">
        <f t="shared" si="19"/>
        <v>92.03</v>
      </c>
      <c r="R21" s="82">
        <f t="shared" si="20"/>
        <v>11.67</v>
      </c>
    </row>
    <row r="22" spans="1:18" s="43" customFormat="1" ht="30" customHeight="1">
      <c r="A22" s="55">
        <v>1</v>
      </c>
      <c r="B22" s="55" t="s">
        <v>186</v>
      </c>
      <c r="C22" s="122">
        <v>25.875</v>
      </c>
      <c r="D22" s="55">
        <v>85</v>
      </c>
      <c r="E22" s="63" t="s">
        <v>182</v>
      </c>
      <c r="F22" s="40" t="s">
        <v>339</v>
      </c>
      <c r="G22" s="81">
        <f t="shared" si="14"/>
        <v>165</v>
      </c>
      <c r="H22" s="146">
        <f t="shared" si="15"/>
        <v>165</v>
      </c>
      <c r="I22" s="68">
        <f t="shared" si="16"/>
        <v>15.26</v>
      </c>
      <c r="J22" s="68">
        <f t="shared" si="17"/>
        <v>180.26</v>
      </c>
      <c r="K22" s="41"/>
      <c r="L22" s="42">
        <v>82.16</v>
      </c>
      <c r="M22" s="59">
        <f t="shared" si="18"/>
        <v>164.32</v>
      </c>
      <c r="P22" s="64">
        <f t="shared" si="19"/>
        <v>82.16</v>
      </c>
      <c r="R22" s="82">
        <f t="shared" si="20"/>
        <v>15.27</v>
      </c>
    </row>
    <row r="23" spans="1:18" s="43" customFormat="1" ht="30" customHeight="1">
      <c r="A23" s="55">
        <v>1</v>
      </c>
      <c r="B23" s="55" t="s">
        <v>187</v>
      </c>
      <c r="C23" s="122">
        <v>27.375</v>
      </c>
      <c r="D23" s="55">
        <v>72</v>
      </c>
      <c r="E23" s="63" t="s">
        <v>182</v>
      </c>
      <c r="F23" s="40" t="s">
        <v>339</v>
      </c>
      <c r="G23" s="81">
        <f t="shared" si="14"/>
        <v>167</v>
      </c>
      <c r="H23" s="146">
        <f t="shared" si="15"/>
        <v>167</v>
      </c>
      <c r="I23" s="68">
        <f t="shared" si="16"/>
        <v>15.45</v>
      </c>
      <c r="J23" s="68">
        <f t="shared" si="17"/>
        <v>182.45</v>
      </c>
      <c r="K23" s="41"/>
      <c r="L23" s="42">
        <v>83.01</v>
      </c>
      <c r="M23" s="59">
        <f t="shared" si="18"/>
        <v>166.02</v>
      </c>
      <c r="P23" s="64">
        <f t="shared" si="19"/>
        <v>83.01</v>
      </c>
      <c r="R23" s="82">
        <f t="shared" si="20"/>
        <v>13.69</v>
      </c>
    </row>
    <row r="24" spans="1:18" s="43" customFormat="1" ht="30" customHeight="1">
      <c r="A24" s="55">
        <v>1</v>
      </c>
      <c r="B24" s="55" t="s">
        <v>218</v>
      </c>
      <c r="C24" s="122">
        <v>32.625</v>
      </c>
      <c r="D24" s="55">
        <v>110</v>
      </c>
      <c r="E24" s="63" t="s">
        <v>182</v>
      </c>
      <c r="F24" s="40" t="s">
        <v>339</v>
      </c>
      <c r="G24" s="81">
        <f t="shared" si="14"/>
        <v>199</v>
      </c>
      <c r="H24" s="146">
        <f t="shared" si="15"/>
        <v>199</v>
      </c>
      <c r="I24" s="68">
        <f t="shared" si="16"/>
        <v>18.41</v>
      </c>
      <c r="J24" s="68">
        <f t="shared" si="17"/>
        <v>217.41</v>
      </c>
      <c r="K24" s="41"/>
      <c r="L24" s="42">
        <v>99.28</v>
      </c>
      <c r="M24" s="59">
        <f t="shared" si="18"/>
        <v>198.56</v>
      </c>
      <c r="P24" s="64">
        <f t="shared" si="19"/>
        <v>99.28</v>
      </c>
      <c r="R24" s="82">
        <f t="shared" si="20"/>
        <v>24.92</v>
      </c>
    </row>
    <row r="25" spans="1:18" s="43" customFormat="1" ht="30" customHeight="1">
      <c r="A25" s="55">
        <v>1</v>
      </c>
      <c r="B25" s="55" t="s">
        <v>219</v>
      </c>
      <c r="C25" s="122">
        <v>67</v>
      </c>
      <c r="D25" s="55">
        <v>110</v>
      </c>
      <c r="E25" s="63" t="s">
        <v>182</v>
      </c>
      <c r="F25" s="40" t="s">
        <v>339</v>
      </c>
      <c r="G25" s="81">
        <f t="shared" si="14"/>
        <v>303</v>
      </c>
      <c r="H25" s="146">
        <f t="shared" si="15"/>
        <v>303</v>
      </c>
      <c r="I25" s="68">
        <f t="shared" si="16"/>
        <v>28.03</v>
      </c>
      <c r="J25" s="68">
        <f t="shared" si="17"/>
        <v>331.03</v>
      </c>
      <c r="K25" s="41"/>
      <c r="L25" s="42">
        <v>151.29</v>
      </c>
      <c r="M25" s="59">
        <f t="shared" si="18"/>
        <v>302.58</v>
      </c>
      <c r="P25" s="64">
        <f t="shared" si="19"/>
        <v>151.29</v>
      </c>
      <c r="R25" s="82">
        <f t="shared" si="20"/>
        <v>51.18</v>
      </c>
    </row>
    <row r="26" spans="1:18" s="43" customFormat="1" ht="30" customHeight="1">
      <c r="A26" s="55">
        <v>1</v>
      </c>
      <c r="B26" s="55" t="s">
        <v>188</v>
      </c>
      <c r="C26" s="122">
        <v>26</v>
      </c>
      <c r="D26" s="55">
        <v>26</v>
      </c>
      <c r="E26" s="63" t="s">
        <v>182</v>
      </c>
      <c r="F26" s="40" t="s">
        <v>339</v>
      </c>
      <c r="G26" s="81">
        <f t="shared" si="14"/>
        <v>131</v>
      </c>
      <c r="H26" s="146">
        <f t="shared" si="15"/>
        <v>131</v>
      </c>
      <c r="I26" s="68">
        <f t="shared" si="16"/>
        <v>12.12</v>
      </c>
      <c r="J26" s="68">
        <f t="shared" si="17"/>
        <v>143.12</v>
      </c>
      <c r="K26" s="41"/>
      <c r="L26" s="42">
        <v>65.2</v>
      </c>
      <c r="M26" s="59">
        <f t="shared" si="18"/>
        <v>130.4</v>
      </c>
      <c r="P26" s="64">
        <f t="shared" si="19"/>
        <v>65.2</v>
      </c>
      <c r="R26" s="82">
        <f t="shared" si="20"/>
        <v>4.6900000000000004</v>
      </c>
    </row>
    <row r="27" spans="1:18" s="43" customFormat="1" ht="30" customHeight="1">
      <c r="A27" s="55">
        <v>1</v>
      </c>
      <c r="B27" s="55" t="s">
        <v>189</v>
      </c>
      <c r="C27" s="122">
        <v>65</v>
      </c>
      <c r="D27" s="55">
        <v>85</v>
      </c>
      <c r="E27" s="63" t="s">
        <v>182</v>
      </c>
      <c r="F27" s="40" t="s">
        <v>339</v>
      </c>
      <c r="G27" s="81">
        <f t="shared" si="14"/>
        <v>263</v>
      </c>
      <c r="H27" s="146">
        <f t="shared" si="15"/>
        <v>263</v>
      </c>
      <c r="I27" s="68">
        <f t="shared" si="16"/>
        <v>24.33</v>
      </c>
      <c r="J27" s="68">
        <f t="shared" si="17"/>
        <v>287.33</v>
      </c>
      <c r="K27" s="41"/>
      <c r="L27" s="42">
        <v>131.08000000000001</v>
      </c>
      <c r="M27" s="59">
        <f t="shared" si="18"/>
        <v>262.16000000000003</v>
      </c>
      <c r="P27" s="64">
        <f t="shared" si="19"/>
        <v>131.08000000000001</v>
      </c>
      <c r="R27" s="82">
        <f t="shared" si="20"/>
        <v>38.369999999999997</v>
      </c>
    </row>
    <row r="28" spans="1:18" s="43" customFormat="1" ht="30" customHeight="1">
      <c r="A28" s="55">
        <v>1</v>
      </c>
      <c r="B28" s="55" t="s">
        <v>190</v>
      </c>
      <c r="C28" s="122">
        <v>27.375</v>
      </c>
      <c r="D28" s="55">
        <v>72</v>
      </c>
      <c r="E28" s="63" t="s">
        <v>182</v>
      </c>
      <c r="F28" s="40" t="s">
        <v>339</v>
      </c>
      <c r="G28" s="81">
        <f t="shared" si="14"/>
        <v>167</v>
      </c>
      <c r="H28" s="146">
        <f t="shared" si="15"/>
        <v>167</v>
      </c>
      <c r="I28" s="68">
        <f t="shared" si="16"/>
        <v>15.45</v>
      </c>
      <c r="J28" s="68">
        <f t="shared" si="17"/>
        <v>182.45</v>
      </c>
      <c r="K28" s="41"/>
      <c r="L28" s="42">
        <v>83.01</v>
      </c>
      <c r="M28" s="59">
        <f t="shared" si="18"/>
        <v>166.02</v>
      </c>
      <c r="P28" s="64">
        <f t="shared" si="19"/>
        <v>83.01</v>
      </c>
      <c r="R28" s="82">
        <f t="shared" si="20"/>
        <v>13.69</v>
      </c>
    </row>
    <row r="29" spans="1:18" s="43" customFormat="1" ht="30" customHeight="1">
      <c r="A29" s="55">
        <v>1</v>
      </c>
      <c r="B29" s="55" t="s">
        <v>220</v>
      </c>
      <c r="C29" s="122">
        <v>67.625</v>
      </c>
      <c r="D29" s="55">
        <v>110</v>
      </c>
      <c r="E29" s="63" t="s">
        <v>182</v>
      </c>
      <c r="F29" s="40" t="s">
        <v>339</v>
      </c>
      <c r="G29" s="81">
        <f t="shared" si="14"/>
        <v>303</v>
      </c>
      <c r="H29" s="146">
        <f t="shared" si="15"/>
        <v>303</v>
      </c>
      <c r="I29" s="68">
        <f t="shared" si="16"/>
        <v>28.03</v>
      </c>
      <c r="J29" s="68">
        <f t="shared" si="17"/>
        <v>331.03</v>
      </c>
      <c r="K29" s="41"/>
      <c r="L29" s="42">
        <v>151.29</v>
      </c>
      <c r="M29" s="59">
        <f t="shared" si="18"/>
        <v>302.58</v>
      </c>
      <c r="P29" s="64">
        <f t="shared" si="19"/>
        <v>151.29</v>
      </c>
      <c r="R29" s="82">
        <f t="shared" si="20"/>
        <v>51.66</v>
      </c>
    </row>
    <row r="30" spans="1:18" s="43" customFormat="1" ht="30" customHeight="1">
      <c r="A30" s="55">
        <v>1</v>
      </c>
      <c r="B30" s="55" t="s">
        <v>340</v>
      </c>
      <c r="C30" s="122">
        <v>32.25</v>
      </c>
      <c r="D30" s="55">
        <v>110</v>
      </c>
      <c r="E30" s="63" t="s">
        <v>182</v>
      </c>
      <c r="F30" s="40" t="s">
        <v>339</v>
      </c>
      <c r="G30" s="81">
        <f t="shared" si="14"/>
        <v>198</v>
      </c>
      <c r="H30" s="146">
        <f t="shared" si="15"/>
        <v>198</v>
      </c>
      <c r="I30" s="68">
        <f t="shared" si="16"/>
        <v>18.32</v>
      </c>
      <c r="J30" s="68">
        <f t="shared" si="17"/>
        <v>216.32</v>
      </c>
      <c r="K30" s="41"/>
      <c r="L30" s="42">
        <v>98.74</v>
      </c>
      <c r="M30" s="59">
        <f t="shared" si="18"/>
        <v>197.48</v>
      </c>
      <c r="P30" s="64">
        <f t="shared" si="19"/>
        <v>98.74</v>
      </c>
      <c r="R30" s="82">
        <f t="shared" si="20"/>
        <v>24.64</v>
      </c>
    </row>
    <row r="31" spans="1:18" s="43" customFormat="1" ht="30" customHeight="1">
      <c r="A31" s="55">
        <v>1</v>
      </c>
      <c r="B31" s="55" t="s">
        <v>341</v>
      </c>
      <c r="C31" s="122">
        <v>64.625</v>
      </c>
      <c r="D31" s="55">
        <v>26</v>
      </c>
      <c r="E31" s="63" t="s">
        <v>182</v>
      </c>
      <c r="F31" s="40" t="s">
        <v>339</v>
      </c>
      <c r="G31" s="81">
        <f t="shared" si="14"/>
        <v>185</v>
      </c>
      <c r="H31" s="146">
        <f t="shared" si="15"/>
        <v>185</v>
      </c>
      <c r="I31" s="68">
        <f t="shared" si="16"/>
        <v>17.11</v>
      </c>
      <c r="J31" s="68">
        <f t="shared" si="17"/>
        <v>202.11</v>
      </c>
      <c r="K31" s="41"/>
      <c r="L31" s="42">
        <v>92.03</v>
      </c>
      <c r="M31" s="59">
        <f t="shared" si="18"/>
        <v>184.06</v>
      </c>
      <c r="P31" s="64">
        <f t="shared" si="19"/>
        <v>92.03</v>
      </c>
      <c r="R31" s="82">
        <f t="shared" si="20"/>
        <v>11.67</v>
      </c>
    </row>
    <row r="32" spans="1:18" s="43" customFormat="1" ht="30" customHeight="1">
      <c r="A32" s="55">
        <v>1</v>
      </c>
      <c r="B32" s="55" t="s">
        <v>342</v>
      </c>
      <c r="C32" s="122">
        <v>25.75</v>
      </c>
      <c r="D32" s="55">
        <v>85</v>
      </c>
      <c r="E32" s="63" t="s">
        <v>182</v>
      </c>
      <c r="F32" s="40" t="s">
        <v>339</v>
      </c>
      <c r="G32" s="81">
        <f t="shared" si="7"/>
        <v>164</v>
      </c>
      <c r="H32" s="146">
        <f t="shared" si="8"/>
        <v>164</v>
      </c>
      <c r="I32" s="68">
        <f t="shared" ref="I32:I39" si="21">SUM(H32*$I$11)</f>
        <v>15.17</v>
      </c>
      <c r="J32" s="68">
        <f t="shared" ref="J32:J39" si="22">SUM(H32:I32)</f>
        <v>179.17</v>
      </c>
      <c r="K32" s="41"/>
      <c r="L32" s="42">
        <v>82</v>
      </c>
      <c r="M32" s="59">
        <f t="shared" ref="M32:M39" si="23">SUM(L32/(1-$M$10))</f>
        <v>164</v>
      </c>
      <c r="P32" s="64">
        <f t="shared" si="12"/>
        <v>82</v>
      </c>
      <c r="R32" s="82">
        <f t="shared" si="13"/>
        <v>15.2</v>
      </c>
    </row>
    <row r="33" spans="1:18" s="43" customFormat="1" ht="30" customHeight="1">
      <c r="A33" s="55">
        <v>1</v>
      </c>
      <c r="B33" s="55" t="s">
        <v>343</v>
      </c>
      <c r="C33" s="122">
        <v>27.375</v>
      </c>
      <c r="D33" s="55">
        <v>72</v>
      </c>
      <c r="E33" s="63" t="s">
        <v>182</v>
      </c>
      <c r="F33" s="40" t="s">
        <v>339</v>
      </c>
      <c r="G33" s="81">
        <f t="shared" si="7"/>
        <v>167</v>
      </c>
      <c r="H33" s="146">
        <f t="shared" si="8"/>
        <v>167</v>
      </c>
      <c r="I33" s="68">
        <f t="shared" si="21"/>
        <v>15.45</v>
      </c>
      <c r="J33" s="68">
        <f t="shared" si="22"/>
        <v>182.45</v>
      </c>
      <c r="K33" s="41"/>
      <c r="L33" s="42">
        <v>83.01</v>
      </c>
      <c r="M33" s="59">
        <f t="shared" si="23"/>
        <v>166.02</v>
      </c>
      <c r="P33" s="64">
        <f t="shared" si="12"/>
        <v>83.01</v>
      </c>
      <c r="R33" s="82">
        <f t="shared" si="13"/>
        <v>13.69</v>
      </c>
    </row>
    <row r="34" spans="1:18" s="43" customFormat="1" ht="30" customHeight="1">
      <c r="A34" s="55">
        <v>1</v>
      </c>
      <c r="B34" s="55" t="s">
        <v>191</v>
      </c>
      <c r="C34" s="122">
        <v>59.375</v>
      </c>
      <c r="D34" s="55">
        <v>110</v>
      </c>
      <c r="E34" s="63" t="s">
        <v>182</v>
      </c>
      <c r="F34" s="40" t="s">
        <v>339</v>
      </c>
      <c r="G34" s="81">
        <f t="shared" si="7"/>
        <v>279</v>
      </c>
      <c r="H34" s="146">
        <f t="shared" si="8"/>
        <v>279</v>
      </c>
      <c r="I34" s="68">
        <f t="shared" si="21"/>
        <v>25.81</v>
      </c>
      <c r="J34" s="68">
        <f t="shared" si="22"/>
        <v>304.81</v>
      </c>
      <c r="K34" s="41"/>
      <c r="L34" s="42">
        <v>139.03</v>
      </c>
      <c r="M34" s="59">
        <f t="shared" si="23"/>
        <v>278.06</v>
      </c>
      <c r="P34" s="64">
        <f t="shared" si="12"/>
        <v>139.03</v>
      </c>
      <c r="R34" s="82">
        <f t="shared" si="13"/>
        <v>45.36</v>
      </c>
    </row>
    <row r="35" spans="1:18" s="43" customFormat="1" ht="30" customHeight="1">
      <c r="A35" s="55">
        <v>1</v>
      </c>
      <c r="B35" s="55" t="s">
        <v>192</v>
      </c>
      <c r="C35" s="122">
        <v>28.125</v>
      </c>
      <c r="D35" s="55">
        <v>110</v>
      </c>
      <c r="E35" s="63" t="s">
        <v>182</v>
      </c>
      <c r="F35" s="40" t="s">
        <v>339</v>
      </c>
      <c r="G35" s="81">
        <f t="shared" si="7"/>
        <v>186</v>
      </c>
      <c r="H35" s="146">
        <f t="shared" si="8"/>
        <v>186</v>
      </c>
      <c r="I35" s="68">
        <f t="shared" si="21"/>
        <v>17.21</v>
      </c>
      <c r="J35" s="68">
        <f t="shared" si="22"/>
        <v>203.21</v>
      </c>
      <c r="K35" s="41"/>
      <c r="L35" s="42">
        <v>92.59</v>
      </c>
      <c r="M35" s="59">
        <f t="shared" si="23"/>
        <v>185.18</v>
      </c>
      <c r="P35" s="64">
        <f t="shared" si="12"/>
        <v>92.59</v>
      </c>
      <c r="R35" s="82">
        <f t="shared" si="13"/>
        <v>21.48</v>
      </c>
    </row>
    <row r="36" spans="1:18" s="43" customFormat="1" ht="30" customHeight="1">
      <c r="A36" s="55">
        <v>1</v>
      </c>
      <c r="B36" s="55" t="s">
        <v>193</v>
      </c>
      <c r="C36" s="122">
        <v>56.375</v>
      </c>
      <c r="D36" s="55">
        <v>110</v>
      </c>
      <c r="E36" s="63" t="s">
        <v>182</v>
      </c>
      <c r="F36" s="40" t="s">
        <v>339</v>
      </c>
      <c r="G36" s="81">
        <f t="shared" ref="G36:G39" si="24">ROUNDUP(M36,0)</f>
        <v>270</v>
      </c>
      <c r="H36" s="146">
        <f t="shared" ref="H36:H39" si="25">G36*A36</f>
        <v>270</v>
      </c>
      <c r="I36" s="68">
        <f t="shared" si="21"/>
        <v>24.98</v>
      </c>
      <c r="J36" s="68">
        <f t="shared" si="22"/>
        <v>294.98</v>
      </c>
      <c r="K36" s="41"/>
      <c r="L36" s="42">
        <v>134.58000000000001</v>
      </c>
      <c r="M36" s="59">
        <f t="shared" si="23"/>
        <v>269.16000000000003</v>
      </c>
      <c r="P36" s="64">
        <f t="shared" ref="P36:P39" si="26">L36*A36</f>
        <v>134.58000000000001</v>
      </c>
      <c r="R36" s="82">
        <f t="shared" ref="R36:R39" si="27">SUM(((C36*D36)/144)*A36)</f>
        <v>43.06</v>
      </c>
    </row>
    <row r="37" spans="1:18" s="43" customFormat="1" ht="30" customHeight="1">
      <c r="A37" s="55">
        <v>1</v>
      </c>
      <c r="B37" s="55" t="s">
        <v>194</v>
      </c>
      <c r="C37" s="122">
        <v>34.5</v>
      </c>
      <c r="D37" s="55">
        <v>110</v>
      </c>
      <c r="E37" s="63" t="s">
        <v>182</v>
      </c>
      <c r="F37" s="40" t="s">
        <v>339</v>
      </c>
      <c r="G37" s="81">
        <f t="shared" si="24"/>
        <v>205</v>
      </c>
      <c r="H37" s="146">
        <f t="shared" si="25"/>
        <v>205</v>
      </c>
      <c r="I37" s="68">
        <f t="shared" si="21"/>
        <v>18.96</v>
      </c>
      <c r="J37" s="68">
        <f t="shared" si="22"/>
        <v>223.96</v>
      </c>
      <c r="K37" s="41"/>
      <c r="L37" s="42">
        <v>102.06</v>
      </c>
      <c r="M37" s="59">
        <f t="shared" si="23"/>
        <v>204.12</v>
      </c>
      <c r="P37" s="64">
        <f t="shared" si="26"/>
        <v>102.06</v>
      </c>
      <c r="R37" s="82">
        <f t="shared" si="27"/>
        <v>26.35</v>
      </c>
    </row>
    <row r="38" spans="1:18" s="43" customFormat="1" ht="30" customHeight="1">
      <c r="A38" s="55">
        <v>1</v>
      </c>
      <c r="B38" s="55" t="s">
        <v>195</v>
      </c>
      <c r="C38" s="122">
        <v>71</v>
      </c>
      <c r="D38" s="55">
        <v>110</v>
      </c>
      <c r="E38" s="63" t="s">
        <v>182</v>
      </c>
      <c r="F38" s="40" t="s">
        <v>339</v>
      </c>
      <c r="G38" s="81">
        <f t="shared" si="24"/>
        <v>313</v>
      </c>
      <c r="H38" s="146">
        <f t="shared" si="25"/>
        <v>313</v>
      </c>
      <c r="I38" s="68">
        <f t="shared" si="21"/>
        <v>28.95</v>
      </c>
      <c r="J38" s="68">
        <f t="shared" si="22"/>
        <v>341.95</v>
      </c>
      <c r="K38" s="41"/>
      <c r="L38" s="42">
        <v>156.30000000000001</v>
      </c>
      <c r="M38" s="59">
        <f t="shared" si="23"/>
        <v>312.60000000000002</v>
      </c>
      <c r="P38" s="64">
        <f t="shared" si="26"/>
        <v>156.30000000000001</v>
      </c>
      <c r="R38" s="82">
        <f t="shared" si="27"/>
        <v>54.24</v>
      </c>
    </row>
    <row r="39" spans="1:18" s="43" customFormat="1" ht="30" customHeight="1">
      <c r="A39" s="55">
        <v>1</v>
      </c>
      <c r="B39" s="55" t="s">
        <v>196</v>
      </c>
      <c r="C39" s="122">
        <v>68.375</v>
      </c>
      <c r="D39" s="55">
        <v>110</v>
      </c>
      <c r="E39" s="63" t="s">
        <v>182</v>
      </c>
      <c r="F39" s="40" t="s">
        <v>339</v>
      </c>
      <c r="G39" s="81">
        <f t="shared" si="24"/>
        <v>305</v>
      </c>
      <c r="H39" s="146">
        <f t="shared" si="25"/>
        <v>305</v>
      </c>
      <c r="I39" s="68">
        <f t="shared" si="21"/>
        <v>28.21</v>
      </c>
      <c r="J39" s="68">
        <f t="shared" si="22"/>
        <v>333.21</v>
      </c>
      <c r="K39" s="41"/>
      <c r="L39" s="42">
        <v>152.41</v>
      </c>
      <c r="M39" s="59">
        <f t="shared" si="23"/>
        <v>304.82</v>
      </c>
      <c r="P39" s="64">
        <f t="shared" si="26"/>
        <v>152.41</v>
      </c>
      <c r="R39" s="82">
        <f t="shared" si="27"/>
        <v>52.23</v>
      </c>
    </row>
    <row r="40" spans="1:18" s="43" customFormat="1" ht="30" customHeight="1">
      <c r="A40" s="55">
        <v>1</v>
      </c>
      <c r="B40" s="55" t="s">
        <v>200</v>
      </c>
      <c r="C40" s="122">
        <v>79.125</v>
      </c>
      <c r="D40" s="55">
        <v>110</v>
      </c>
      <c r="E40" s="63" t="s">
        <v>182</v>
      </c>
      <c r="F40" s="40" t="s">
        <v>339</v>
      </c>
      <c r="G40" s="81">
        <f t="shared" ref="G40:G42" si="28">ROUNDUP(M40,0)</f>
        <v>337</v>
      </c>
      <c r="H40" s="146">
        <f t="shared" ref="H40:H42" si="29">G40*A40</f>
        <v>337</v>
      </c>
      <c r="I40" s="68">
        <f t="shared" ref="I40:I42" si="30">SUM(H40*$I$11)</f>
        <v>31.17</v>
      </c>
      <c r="J40" s="68">
        <f t="shared" ref="J40:J42" si="31">SUM(H40:I40)</f>
        <v>368.17</v>
      </c>
      <c r="K40" s="41"/>
      <c r="L40" s="42">
        <v>168.37</v>
      </c>
      <c r="M40" s="59">
        <f t="shared" ref="M40:M42" si="32">SUM(L40/(1-$M$10))</f>
        <v>336.74</v>
      </c>
      <c r="P40" s="64">
        <f t="shared" ref="P40:P42" si="33">L40*A40</f>
        <v>168.37</v>
      </c>
      <c r="R40" s="82">
        <f t="shared" ref="R40:R42" si="34">SUM(((C40*D40)/144)*A40)</f>
        <v>60.44</v>
      </c>
    </row>
    <row r="41" spans="1:18" s="43" customFormat="1" ht="30" customHeight="1">
      <c r="A41" s="55">
        <v>1</v>
      </c>
      <c r="B41" s="55" t="s">
        <v>199</v>
      </c>
      <c r="C41" s="122">
        <v>38.375</v>
      </c>
      <c r="D41" s="55">
        <v>110</v>
      </c>
      <c r="E41" s="63" t="s">
        <v>182</v>
      </c>
      <c r="F41" s="40" t="s">
        <v>339</v>
      </c>
      <c r="G41" s="81">
        <f t="shared" si="28"/>
        <v>216</v>
      </c>
      <c r="H41" s="146">
        <f t="shared" si="29"/>
        <v>216</v>
      </c>
      <c r="I41" s="68">
        <f t="shared" si="30"/>
        <v>19.98</v>
      </c>
      <c r="J41" s="68">
        <f t="shared" si="31"/>
        <v>235.98</v>
      </c>
      <c r="K41" s="41"/>
      <c r="L41" s="42">
        <v>107.83</v>
      </c>
      <c r="M41" s="59">
        <f t="shared" si="32"/>
        <v>215.66</v>
      </c>
      <c r="P41" s="64">
        <f t="shared" si="33"/>
        <v>107.83</v>
      </c>
      <c r="R41" s="82">
        <f t="shared" si="34"/>
        <v>29.31</v>
      </c>
    </row>
    <row r="42" spans="1:18" s="43" customFormat="1" ht="30" customHeight="1">
      <c r="A42" s="55">
        <v>1</v>
      </c>
      <c r="B42" s="55" t="s">
        <v>198</v>
      </c>
      <c r="C42" s="122">
        <v>76.375</v>
      </c>
      <c r="D42" s="55">
        <v>110</v>
      </c>
      <c r="E42" s="63" t="s">
        <v>182</v>
      </c>
      <c r="F42" s="40" t="s">
        <v>339</v>
      </c>
      <c r="G42" s="81">
        <f t="shared" si="28"/>
        <v>329</v>
      </c>
      <c r="H42" s="146">
        <f t="shared" si="29"/>
        <v>329</v>
      </c>
      <c r="I42" s="68">
        <f t="shared" si="30"/>
        <v>30.43</v>
      </c>
      <c r="J42" s="68">
        <f t="shared" si="31"/>
        <v>359.43</v>
      </c>
      <c r="K42" s="41"/>
      <c r="L42" s="42">
        <v>164.28</v>
      </c>
      <c r="M42" s="59">
        <f t="shared" si="32"/>
        <v>328.56</v>
      </c>
      <c r="P42" s="64">
        <f t="shared" si="33"/>
        <v>164.28</v>
      </c>
      <c r="R42" s="82">
        <f t="shared" si="34"/>
        <v>58.34</v>
      </c>
    </row>
    <row r="43" spans="1:18" s="43" customFormat="1" ht="30" customHeight="1">
      <c r="A43" s="55">
        <v>1</v>
      </c>
      <c r="B43" s="55" t="s">
        <v>197</v>
      </c>
      <c r="C43" s="122">
        <v>54.375</v>
      </c>
      <c r="D43" s="55">
        <v>110</v>
      </c>
      <c r="E43" s="63" t="s">
        <v>182</v>
      </c>
      <c r="F43" s="40" t="s">
        <v>339</v>
      </c>
      <c r="G43" s="81">
        <f t="shared" ref="G43" si="35">ROUNDUP(M43,0)</f>
        <v>264</v>
      </c>
      <c r="H43" s="146">
        <f t="shared" ref="H43" si="36">G43*A43</f>
        <v>264</v>
      </c>
      <c r="I43" s="68">
        <f t="shared" ref="I43" si="37">SUM(H43*$I$11)</f>
        <v>24.42</v>
      </c>
      <c r="J43" s="68">
        <f t="shared" ref="J43" si="38">SUM(H43:I43)</f>
        <v>288.42</v>
      </c>
      <c r="K43" s="41"/>
      <c r="L43" s="42">
        <v>131.6</v>
      </c>
      <c r="M43" s="59">
        <f t="shared" ref="M43" si="39">SUM(L43/(1-$M$10))</f>
        <v>263.2</v>
      </c>
      <c r="P43" s="64">
        <f t="shared" ref="P43" si="40">L43*A43</f>
        <v>131.6</v>
      </c>
      <c r="R43" s="82">
        <f t="shared" ref="R43" si="41">SUM(((C43*D43)/144)*A43)</f>
        <v>41.54</v>
      </c>
    </row>
    <row r="44" spans="1:18" s="43" customFormat="1" ht="30" customHeight="1">
      <c r="A44" s="55">
        <v>1</v>
      </c>
      <c r="B44" s="55" t="s">
        <v>201</v>
      </c>
      <c r="C44" s="122">
        <v>40.25</v>
      </c>
      <c r="D44" s="55">
        <v>110</v>
      </c>
      <c r="E44" s="63" t="s">
        <v>182</v>
      </c>
      <c r="F44" s="40" t="s">
        <v>339</v>
      </c>
      <c r="G44" s="81">
        <f t="shared" si="7"/>
        <v>222</v>
      </c>
      <c r="H44" s="146">
        <f t="shared" si="8"/>
        <v>222</v>
      </c>
      <c r="I44" s="68">
        <f t="shared" ref="I44:I48" si="42">SUM(H44*$I$11)</f>
        <v>20.54</v>
      </c>
      <c r="J44" s="68">
        <f t="shared" ref="J44:J48" si="43">SUM(H44:I44)</f>
        <v>242.54</v>
      </c>
      <c r="K44" s="41"/>
      <c r="L44" s="42">
        <v>110.62</v>
      </c>
      <c r="M44" s="59">
        <f t="shared" ref="M44:M48" si="44">SUM(L44/(1-$M$10))</f>
        <v>221.24</v>
      </c>
      <c r="P44" s="64">
        <f t="shared" si="12"/>
        <v>110.62</v>
      </c>
      <c r="R44" s="82">
        <f t="shared" si="13"/>
        <v>30.75</v>
      </c>
    </row>
    <row r="45" spans="1:18" s="43" customFormat="1" ht="30" customHeight="1">
      <c r="A45" s="55">
        <v>1</v>
      </c>
      <c r="B45" s="55" t="s">
        <v>202</v>
      </c>
      <c r="C45" s="122">
        <v>83.125</v>
      </c>
      <c r="D45" s="55">
        <v>110</v>
      </c>
      <c r="E45" s="63" t="s">
        <v>182</v>
      </c>
      <c r="F45" s="40" t="s">
        <v>339</v>
      </c>
      <c r="G45" s="81">
        <f t="shared" si="7"/>
        <v>349</v>
      </c>
      <c r="H45" s="146">
        <f t="shared" si="8"/>
        <v>349</v>
      </c>
      <c r="I45" s="68">
        <f t="shared" ref="I45:I47" si="45">SUM(H45*$I$11)</f>
        <v>32.28</v>
      </c>
      <c r="J45" s="68">
        <f t="shared" ref="J45:J47" si="46">SUM(H45:I45)</f>
        <v>381.28</v>
      </c>
      <c r="K45" s="41"/>
      <c r="L45" s="42">
        <v>174.31</v>
      </c>
      <c r="M45" s="59">
        <f t="shared" ref="M45:M47" si="47">SUM(L45/(1-$M$10))</f>
        <v>348.62</v>
      </c>
      <c r="P45" s="64">
        <f t="shared" si="12"/>
        <v>174.31</v>
      </c>
      <c r="R45" s="82">
        <f t="shared" si="13"/>
        <v>63.5</v>
      </c>
    </row>
    <row r="46" spans="1:18" s="43" customFormat="1" ht="30" customHeight="1">
      <c r="A46" s="55">
        <v>1</v>
      </c>
      <c r="B46" s="55" t="s">
        <v>203</v>
      </c>
      <c r="C46" s="122">
        <v>80.125</v>
      </c>
      <c r="D46" s="55">
        <v>110</v>
      </c>
      <c r="E46" s="63" t="s">
        <v>182</v>
      </c>
      <c r="F46" s="40" t="s">
        <v>339</v>
      </c>
      <c r="G46" s="81">
        <f t="shared" si="7"/>
        <v>340</v>
      </c>
      <c r="H46" s="146">
        <f t="shared" si="8"/>
        <v>340</v>
      </c>
      <c r="I46" s="68">
        <f t="shared" si="45"/>
        <v>31.45</v>
      </c>
      <c r="J46" s="68">
        <f t="shared" si="46"/>
        <v>371.45</v>
      </c>
      <c r="K46" s="41"/>
      <c r="L46" s="42">
        <v>169.86</v>
      </c>
      <c r="M46" s="59">
        <f t="shared" si="47"/>
        <v>339.72</v>
      </c>
      <c r="P46" s="64">
        <f t="shared" si="12"/>
        <v>169.86</v>
      </c>
      <c r="R46" s="82">
        <f t="shared" si="13"/>
        <v>61.21</v>
      </c>
    </row>
    <row r="47" spans="1:18" s="43" customFormat="1" ht="30" customHeight="1">
      <c r="A47" s="55">
        <v>1</v>
      </c>
      <c r="B47" s="55" t="s">
        <v>204</v>
      </c>
      <c r="C47" s="122">
        <v>67.125</v>
      </c>
      <c r="D47" s="55">
        <v>110</v>
      </c>
      <c r="E47" s="63" t="s">
        <v>182</v>
      </c>
      <c r="F47" s="40" t="s">
        <v>339</v>
      </c>
      <c r="G47" s="81">
        <f t="shared" ref="G47" si="48">ROUNDUP(M47,0)</f>
        <v>302</v>
      </c>
      <c r="H47" s="146">
        <f t="shared" ref="H47" si="49">G47*A47</f>
        <v>302</v>
      </c>
      <c r="I47" s="68">
        <f t="shared" si="45"/>
        <v>27.94</v>
      </c>
      <c r="J47" s="68">
        <f t="shared" si="46"/>
        <v>329.94</v>
      </c>
      <c r="K47" s="41"/>
      <c r="L47" s="42">
        <v>150.54</v>
      </c>
      <c r="M47" s="59">
        <f t="shared" si="47"/>
        <v>301.08</v>
      </c>
      <c r="P47" s="64">
        <f t="shared" ref="P47" si="50">L47*A47</f>
        <v>150.54</v>
      </c>
      <c r="R47" s="82">
        <f t="shared" ref="R47" si="51">SUM(((C47*D47)/144)*A47)</f>
        <v>51.28</v>
      </c>
    </row>
    <row r="48" spans="1:18" s="43" customFormat="1" ht="30" customHeight="1">
      <c r="A48" s="55">
        <v>1</v>
      </c>
      <c r="B48" s="55" t="s">
        <v>205</v>
      </c>
      <c r="C48" s="122">
        <v>32.25</v>
      </c>
      <c r="D48" s="55">
        <v>110</v>
      </c>
      <c r="E48" s="63" t="s">
        <v>182</v>
      </c>
      <c r="F48" s="40" t="s">
        <v>339</v>
      </c>
      <c r="G48" s="81">
        <f t="shared" ref="G48" si="52">ROUNDUP(M48,0)</f>
        <v>198</v>
      </c>
      <c r="H48" s="146">
        <f t="shared" ref="H48" si="53">G48*A48</f>
        <v>198</v>
      </c>
      <c r="I48" s="68">
        <f t="shared" si="42"/>
        <v>18.32</v>
      </c>
      <c r="J48" s="68">
        <f t="shared" si="43"/>
        <v>216.32</v>
      </c>
      <c r="K48" s="41"/>
      <c r="L48" s="42">
        <v>98.74</v>
      </c>
      <c r="M48" s="59">
        <f t="shared" si="44"/>
        <v>197.48</v>
      </c>
      <c r="P48" s="64">
        <f t="shared" ref="P48" si="54">L48*A48</f>
        <v>98.74</v>
      </c>
      <c r="R48" s="82">
        <f t="shared" ref="R48" si="55">SUM(((C48*D48)/144)*A48)</f>
        <v>24.64</v>
      </c>
    </row>
    <row r="49" spans="1:18" s="43" customFormat="1" ht="30" customHeight="1">
      <c r="A49" s="55">
        <v>1</v>
      </c>
      <c r="B49" s="55" t="s">
        <v>206</v>
      </c>
      <c r="C49" s="122">
        <v>64.375</v>
      </c>
      <c r="D49" s="55">
        <v>110</v>
      </c>
      <c r="E49" s="63" t="s">
        <v>182</v>
      </c>
      <c r="F49" s="40" t="s">
        <v>339</v>
      </c>
      <c r="G49" s="81">
        <f t="shared" ref="G49:G51" si="56">ROUNDUP(M49,0)</f>
        <v>293</v>
      </c>
      <c r="H49" s="146">
        <f t="shared" ref="H49:H51" si="57">G49*A49</f>
        <v>293</v>
      </c>
      <c r="I49" s="68">
        <f t="shared" ref="I49:I51" si="58">SUM(H49*$I$11)</f>
        <v>27.1</v>
      </c>
      <c r="J49" s="68">
        <f t="shared" ref="J49:J51" si="59">SUM(H49:I49)</f>
        <v>320.10000000000002</v>
      </c>
      <c r="K49" s="41"/>
      <c r="L49" s="42">
        <v>146.44999999999999</v>
      </c>
      <c r="M49" s="59">
        <f t="shared" ref="M49:M51" si="60">SUM(L49/(1-$M$10))</f>
        <v>292.89999999999998</v>
      </c>
      <c r="P49" s="64">
        <f t="shared" ref="P49:P51" si="61">L49*A49</f>
        <v>146.44999999999999</v>
      </c>
      <c r="R49" s="82">
        <f t="shared" ref="R49:R51" si="62">SUM(((C49*D49)/144)*A49)</f>
        <v>49.18</v>
      </c>
    </row>
    <row r="50" spans="1:18" s="43" customFormat="1" ht="30" customHeight="1">
      <c r="A50" s="55">
        <v>1</v>
      </c>
      <c r="B50" s="55" t="s">
        <v>207</v>
      </c>
      <c r="C50" s="122">
        <v>32.25</v>
      </c>
      <c r="D50" s="55">
        <v>110</v>
      </c>
      <c r="E50" s="63" t="s">
        <v>182</v>
      </c>
      <c r="F50" s="40" t="s">
        <v>339</v>
      </c>
      <c r="G50" s="81">
        <f t="shared" ref="G50" si="63">ROUNDUP(M50,0)</f>
        <v>198</v>
      </c>
      <c r="H50" s="146">
        <f t="shared" ref="H50" si="64">G50*A50</f>
        <v>198</v>
      </c>
      <c r="I50" s="68">
        <f t="shared" ref="I50" si="65">SUM(H50*$I$11)</f>
        <v>18.32</v>
      </c>
      <c r="J50" s="68">
        <f t="shared" ref="J50" si="66">SUM(H50:I50)</f>
        <v>216.32</v>
      </c>
      <c r="K50" s="41"/>
      <c r="L50" s="42">
        <v>98.74</v>
      </c>
      <c r="M50" s="59">
        <f t="shared" ref="M50" si="67">SUM(L50/(1-$M$10))</f>
        <v>197.48</v>
      </c>
      <c r="P50" s="64">
        <f t="shared" ref="P50" si="68">L50*A50</f>
        <v>98.74</v>
      </c>
      <c r="R50" s="82">
        <f t="shared" ref="R50" si="69">SUM(((C50*D50)/144)*A50)</f>
        <v>24.64</v>
      </c>
    </row>
    <row r="51" spans="1:18" s="43" customFormat="1" ht="30" customHeight="1">
      <c r="A51" s="55">
        <v>1</v>
      </c>
      <c r="B51" s="55" t="s">
        <v>211</v>
      </c>
      <c r="C51" s="122">
        <v>67</v>
      </c>
      <c r="D51" s="55">
        <v>110</v>
      </c>
      <c r="E51" s="63" t="s">
        <v>182</v>
      </c>
      <c r="F51" s="40" t="s">
        <v>339</v>
      </c>
      <c r="G51" s="81">
        <f t="shared" si="56"/>
        <v>301</v>
      </c>
      <c r="H51" s="146">
        <f t="shared" si="57"/>
        <v>301</v>
      </c>
      <c r="I51" s="68">
        <f t="shared" si="58"/>
        <v>27.84</v>
      </c>
      <c r="J51" s="68">
        <f t="shared" si="59"/>
        <v>328.84</v>
      </c>
      <c r="K51" s="41"/>
      <c r="L51" s="42">
        <v>150.36000000000001</v>
      </c>
      <c r="M51" s="59">
        <f t="shared" si="60"/>
        <v>300.72000000000003</v>
      </c>
      <c r="P51" s="64">
        <f t="shared" si="61"/>
        <v>150.36000000000001</v>
      </c>
      <c r="R51" s="82">
        <f t="shared" si="62"/>
        <v>51.18</v>
      </c>
    </row>
    <row r="52" spans="1:18" s="43" customFormat="1" ht="30" customHeight="1">
      <c r="A52" s="55">
        <v>1</v>
      </c>
      <c r="B52" s="55" t="s">
        <v>225</v>
      </c>
      <c r="C52" s="122">
        <v>90.375</v>
      </c>
      <c r="D52" s="55">
        <v>86.5</v>
      </c>
      <c r="E52" s="63" t="s">
        <v>182</v>
      </c>
      <c r="F52" s="40" t="s">
        <v>339</v>
      </c>
      <c r="G52" s="81">
        <f t="shared" ref="G52:G160" si="70">ROUNDUP(M52,0)</f>
        <v>363</v>
      </c>
      <c r="H52" s="146">
        <f t="shared" ref="H52:H160" si="71">G52*A52</f>
        <v>363</v>
      </c>
      <c r="I52" s="68">
        <f t="shared" ref="I52:I160" si="72">SUM(H52*$I$11)</f>
        <v>33.58</v>
      </c>
      <c r="J52" s="68">
        <f t="shared" ref="J52:J160" si="73">SUM(H52:I52)</f>
        <v>396.58</v>
      </c>
      <c r="K52" s="41"/>
      <c r="L52" s="42">
        <v>181.09</v>
      </c>
      <c r="M52" s="59">
        <f t="shared" ref="M52:M160" si="74">SUM(L52/(1-$M$10))</f>
        <v>362.18</v>
      </c>
      <c r="P52" s="64">
        <f t="shared" ref="P52:P160" si="75">L52*A52</f>
        <v>181.09</v>
      </c>
      <c r="R52" s="82">
        <f t="shared" ref="R52:R160" si="76">SUM(((C52*D52)/144)*A52)</f>
        <v>54.29</v>
      </c>
    </row>
    <row r="53" spans="1:18" s="43" customFormat="1" ht="30" customHeight="1">
      <c r="A53" s="55">
        <v>1</v>
      </c>
      <c r="B53" s="55" t="s">
        <v>226</v>
      </c>
      <c r="C53" s="122">
        <v>90.25</v>
      </c>
      <c r="D53" s="55">
        <v>86.5</v>
      </c>
      <c r="E53" s="63" t="s">
        <v>182</v>
      </c>
      <c r="F53" s="40" t="s">
        <v>339</v>
      </c>
      <c r="G53" s="81">
        <f t="shared" si="70"/>
        <v>362</v>
      </c>
      <c r="H53" s="146">
        <f t="shared" si="71"/>
        <v>362</v>
      </c>
      <c r="I53" s="68">
        <f t="shared" si="72"/>
        <v>33.49</v>
      </c>
      <c r="J53" s="68">
        <f t="shared" si="73"/>
        <v>395.49</v>
      </c>
      <c r="K53" s="41"/>
      <c r="L53" s="42">
        <v>180.9</v>
      </c>
      <c r="M53" s="59">
        <f t="shared" si="74"/>
        <v>361.8</v>
      </c>
      <c r="P53" s="64">
        <f t="shared" si="75"/>
        <v>180.9</v>
      </c>
      <c r="R53" s="82">
        <f t="shared" si="76"/>
        <v>54.21</v>
      </c>
    </row>
    <row r="54" spans="1:18" s="43" customFormat="1" ht="30" customHeight="1">
      <c r="A54" s="55">
        <v>1</v>
      </c>
      <c r="B54" s="55" t="s">
        <v>227</v>
      </c>
      <c r="C54" s="122">
        <v>62.5</v>
      </c>
      <c r="D54" s="55">
        <v>86.5</v>
      </c>
      <c r="E54" s="63" t="s">
        <v>182</v>
      </c>
      <c r="F54" s="40" t="s">
        <v>339</v>
      </c>
      <c r="G54" s="81">
        <f t="shared" si="70"/>
        <v>258</v>
      </c>
      <c r="H54" s="146">
        <f t="shared" si="71"/>
        <v>258</v>
      </c>
      <c r="I54" s="68">
        <f t="shared" si="72"/>
        <v>23.87</v>
      </c>
      <c r="J54" s="68">
        <f t="shared" si="73"/>
        <v>281.87</v>
      </c>
      <c r="K54" s="41"/>
      <c r="L54" s="42">
        <v>128.9</v>
      </c>
      <c r="M54" s="59">
        <f t="shared" si="74"/>
        <v>257.8</v>
      </c>
      <c r="P54" s="64">
        <f t="shared" si="75"/>
        <v>128.9</v>
      </c>
      <c r="R54" s="82">
        <f t="shared" si="76"/>
        <v>37.54</v>
      </c>
    </row>
    <row r="55" spans="1:18" s="43" customFormat="1" ht="30" customHeight="1">
      <c r="A55" s="55">
        <v>1</v>
      </c>
      <c r="B55" s="55" t="s">
        <v>221</v>
      </c>
      <c r="C55" s="122">
        <v>70.25</v>
      </c>
      <c r="D55" s="55">
        <v>86.5</v>
      </c>
      <c r="E55" s="63" t="s">
        <v>182</v>
      </c>
      <c r="F55" s="40" t="s">
        <v>339</v>
      </c>
      <c r="G55" s="81">
        <f t="shared" si="70"/>
        <v>278</v>
      </c>
      <c r="H55" s="146">
        <f t="shared" si="71"/>
        <v>278</v>
      </c>
      <c r="I55" s="68">
        <f t="shared" si="72"/>
        <v>25.72</v>
      </c>
      <c r="J55" s="68">
        <f t="shared" si="73"/>
        <v>303.72000000000003</v>
      </c>
      <c r="K55" s="41"/>
      <c r="L55" s="42">
        <v>138.71</v>
      </c>
      <c r="M55" s="59">
        <f t="shared" si="74"/>
        <v>277.42</v>
      </c>
      <c r="P55" s="64">
        <f t="shared" si="75"/>
        <v>138.71</v>
      </c>
      <c r="R55" s="82">
        <f t="shared" si="76"/>
        <v>42.2</v>
      </c>
    </row>
    <row r="56" spans="1:18" s="43" customFormat="1" ht="30" customHeight="1">
      <c r="A56" s="55">
        <v>1</v>
      </c>
      <c r="B56" s="55" t="s">
        <v>222</v>
      </c>
      <c r="C56" s="122">
        <v>78.875</v>
      </c>
      <c r="D56" s="55">
        <v>86.5</v>
      </c>
      <c r="E56" s="63" t="s">
        <v>182</v>
      </c>
      <c r="F56" s="40" t="s">
        <v>339</v>
      </c>
      <c r="G56" s="81">
        <f t="shared" si="70"/>
        <v>300</v>
      </c>
      <c r="H56" s="146">
        <f t="shared" si="71"/>
        <v>300</v>
      </c>
      <c r="I56" s="68">
        <f t="shared" si="72"/>
        <v>27.75</v>
      </c>
      <c r="J56" s="68">
        <f t="shared" si="73"/>
        <v>327.75</v>
      </c>
      <c r="K56" s="41"/>
      <c r="L56" s="42">
        <v>149.61000000000001</v>
      </c>
      <c r="M56" s="59">
        <f t="shared" si="74"/>
        <v>299.22000000000003</v>
      </c>
      <c r="P56" s="64">
        <f t="shared" si="75"/>
        <v>149.61000000000001</v>
      </c>
      <c r="R56" s="82">
        <f t="shared" si="76"/>
        <v>47.38</v>
      </c>
    </row>
    <row r="57" spans="1:18" s="43" customFormat="1" ht="30" customHeight="1">
      <c r="A57" s="55">
        <v>1</v>
      </c>
      <c r="B57" s="55" t="s">
        <v>223</v>
      </c>
      <c r="C57" s="122">
        <v>38.375</v>
      </c>
      <c r="D57" s="55">
        <v>86.5</v>
      </c>
      <c r="E57" s="63" t="s">
        <v>182</v>
      </c>
      <c r="F57" s="40" t="s">
        <v>339</v>
      </c>
      <c r="G57" s="81">
        <f t="shared" si="70"/>
        <v>197</v>
      </c>
      <c r="H57" s="146">
        <f t="shared" si="71"/>
        <v>197</v>
      </c>
      <c r="I57" s="68">
        <f t="shared" si="72"/>
        <v>18.22</v>
      </c>
      <c r="J57" s="68">
        <f t="shared" si="73"/>
        <v>215.22</v>
      </c>
      <c r="K57" s="41"/>
      <c r="L57" s="42">
        <v>98.4</v>
      </c>
      <c r="M57" s="59">
        <f t="shared" si="74"/>
        <v>196.8</v>
      </c>
      <c r="P57" s="64">
        <f t="shared" si="75"/>
        <v>98.4</v>
      </c>
      <c r="R57" s="82">
        <f t="shared" si="76"/>
        <v>23.05</v>
      </c>
    </row>
    <row r="58" spans="1:18" s="43" customFormat="1" ht="30" customHeight="1">
      <c r="A58" s="55">
        <v>1</v>
      </c>
      <c r="B58" s="55" t="s">
        <v>224</v>
      </c>
      <c r="C58" s="122">
        <v>80.25</v>
      </c>
      <c r="D58" s="55">
        <v>86.5</v>
      </c>
      <c r="E58" s="63" t="s">
        <v>182</v>
      </c>
      <c r="F58" s="40" t="s">
        <v>339</v>
      </c>
      <c r="G58" s="81">
        <f t="shared" si="70"/>
        <v>303</v>
      </c>
      <c r="H58" s="146">
        <f t="shared" si="71"/>
        <v>303</v>
      </c>
      <c r="I58" s="68">
        <f t="shared" si="72"/>
        <v>28.03</v>
      </c>
      <c r="J58" s="68">
        <f t="shared" si="73"/>
        <v>331.03</v>
      </c>
      <c r="K58" s="41"/>
      <c r="L58" s="42">
        <v>151.35</v>
      </c>
      <c r="M58" s="59">
        <f t="shared" si="74"/>
        <v>302.7</v>
      </c>
      <c r="P58" s="64">
        <f t="shared" si="75"/>
        <v>151.35</v>
      </c>
      <c r="R58" s="82">
        <f t="shared" si="76"/>
        <v>48.21</v>
      </c>
    </row>
    <row r="59" spans="1:18" s="43" customFormat="1" ht="30" customHeight="1">
      <c r="A59" s="55">
        <v>1</v>
      </c>
      <c r="B59" s="55" t="s">
        <v>228</v>
      </c>
      <c r="C59" s="122">
        <v>32.75</v>
      </c>
      <c r="D59" s="55">
        <v>86.5</v>
      </c>
      <c r="E59" s="63" t="s">
        <v>182</v>
      </c>
      <c r="F59" s="40" t="s">
        <v>339</v>
      </c>
      <c r="G59" s="81">
        <f t="shared" si="70"/>
        <v>183</v>
      </c>
      <c r="H59" s="146">
        <f t="shared" si="71"/>
        <v>183</v>
      </c>
      <c r="I59" s="68">
        <f t="shared" si="72"/>
        <v>16.93</v>
      </c>
      <c r="J59" s="68">
        <f t="shared" si="73"/>
        <v>199.93</v>
      </c>
      <c r="K59" s="41"/>
      <c r="L59" s="42">
        <v>91.28</v>
      </c>
      <c r="M59" s="59">
        <f t="shared" si="74"/>
        <v>182.56</v>
      </c>
      <c r="P59" s="64">
        <f t="shared" si="75"/>
        <v>91.28</v>
      </c>
      <c r="R59" s="82">
        <f t="shared" si="76"/>
        <v>19.670000000000002</v>
      </c>
    </row>
    <row r="60" spans="1:18" s="43" customFormat="1" ht="30" customHeight="1">
      <c r="A60" s="55">
        <v>1</v>
      </c>
      <c r="B60" s="55" t="s">
        <v>229</v>
      </c>
      <c r="C60" s="122">
        <v>67</v>
      </c>
      <c r="D60" s="55">
        <v>86.5</v>
      </c>
      <c r="E60" s="63" t="s">
        <v>182</v>
      </c>
      <c r="F60" s="40" t="s">
        <v>339</v>
      </c>
      <c r="G60" s="81">
        <f t="shared" si="70"/>
        <v>272</v>
      </c>
      <c r="H60" s="146">
        <f t="shared" si="71"/>
        <v>272</v>
      </c>
      <c r="I60" s="68">
        <f t="shared" si="72"/>
        <v>25.16</v>
      </c>
      <c r="J60" s="68">
        <f t="shared" si="73"/>
        <v>297.16000000000003</v>
      </c>
      <c r="K60" s="41"/>
      <c r="L60" s="42">
        <v>135.54</v>
      </c>
      <c r="M60" s="59">
        <f t="shared" si="74"/>
        <v>271.08</v>
      </c>
      <c r="P60" s="64">
        <f t="shared" si="75"/>
        <v>135.54</v>
      </c>
      <c r="R60" s="82">
        <f t="shared" si="76"/>
        <v>40.25</v>
      </c>
    </row>
    <row r="61" spans="1:18" s="43" customFormat="1" ht="30" customHeight="1">
      <c r="A61" s="55">
        <v>1</v>
      </c>
      <c r="B61" s="55" t="s">
        <v>230</v>
      </c>
      <c r="C61" s="122">
        <v>64.75</v>
      </c>
      <c r="D61" s="55">
        <v>86.5</v>
      </c>
      <c r="E61" s="63" t="s">
        <v>182</v>
      </c>
      <c r="F61" s="40" t="s">
        <v>339</v>
      </c>
      <c r="G61" s="81">
        <f t="shared" si="70"/>
        <v>264</v>
      </c>
      <c r="H61" s="146">
        <f t="shared" si="71"/>
        <v>264</v>
      </c>
      <c r="I61" s="68">
        <f t="shared" si="72"/>
        <v>24.42</v>
      </c>
      <c r="J61" s="68">
        <f t="shared" si="73"/>
        <v>288.42</v>
      </c>
      <c r="K61" s="41"/>
      <c r="L61" s="42">
        <v>131.74</v>
      </c>
      <c r="M61" s="59">
        <f t="shared" si="74"/>
        <v>263.48</v>
      </c>
      <c r="P61" s="64">
        <f t="shared" si="75"/>
        <v>131.74</v>
      </c>
      <c r="R61" s="82">
        <f t="shared" si="76"/>
        <v>38.89</v>
      </c>
    </row>
    <row r="62" spans="1:18" s="43" customFormat="1" ht="30" customHeight="1">
      <c r="A62" s="55">
        <v>1</v>
      </c>
      <c r="B62" s="55" t="s">
        <v>231</v>
      </c>
      <c r="C62" s="122">
        <v>67.5</v>
      </c>
      <c r="D62" s="55">
        <v>86.5</v>
      </c>
      <c r="E62" s="63" t="s">
        <v>182</v>
      </c>
      <c r="F62" s="40" t="s">
        <v>339</v>
      </c>
      <c r="G62" s="81">
        <f t="shared" si="70"/>
        <v>271</v>
      </c>
      <c r="H62" s="146">
        <f t="shared" si="71"/>
        <v>271</v>
      </c>
      <c r="I62" s="68">
        <f t="shared" si="72"/>
        <v>25.07</v>
      </c>
      <c r="J62" s="68">
        <f t="shared" si="73"/>
        <v>296.07</v>
      </c>
      <c r="K62" s="41"/>
      <c r="L62" s="42">
        <v>135.21</v>
      </c>
      <c r="M62" s="59">
        <f t="shared" si="74"/>
        <v>270.42</v>
      </c>
      <c r="P62" s="64">
        <f t="shared" si="75"/>
        <v>135.21</v>
      </c>
      <c r="R62" s="82">
        <f t="shared" si="76"/>
        <v>40.549999999999997</v>
      </c>
    </row>
    <row r="63" spans="1:18" s="43" customFormat="1" ht="30" customHeight="1">
      <c r="A63" s="55">
        <v>1</v>
      </c>
      <c r="B63" s="55" t="s">
        <v>232</v>
      </c>
      <c r="C63" s="122">
        <v>32.25</v>
      </c>
      <c r="D63" s="55">
        <v>86.5</v>
      </c>
      <c r="E63" s="63" t="s">
        <v>182</v>
      </c>
      <c r="F63" s="40" t="s">
        <v>339</v>
      </c>
      <c r="G63" s="81">
        <f t="shared" si="70"/>
        <v>182</v>
      </c>
      <c r="H63" s="146">
        <f t="shared" si="71"/>
        <v>182</v>
      </c>
      <c r="I63" s="68">
        <f t="shared" si="72"/>
        <v>16.84</v>
      </c>
      <c r="J63" s="68">
        <f t="shared" si="73"/>
        <v>198.84</v>
      </c>
      <c r="K63" s="41"/>
      <c r="L63" s="42">
        <v>90.66</v>
      </c>
      <c r="M63" s="59">
        <f t="shared" si="74"/>
        <v>181.32</v>
      </c>
      <c r="P63" s="64">
        <f t="shared" si="75"/>
        <v>90.66</v>
      </c>
      <c r="R63" s="82">
        <f t="shared" si="76"/>
        <v>19.37</v>
      </c>
    </row>
    <row r="64" spans="1:18" s="43" customFormat="1" ht="30" customHeight="1">
      <c r="A64" s="55">
        <v>1</v>
      </c>
      <c r="B64" s="55" t="s">
        <v>233</v>
      </c>
      <c r="C64" s="122">
        <v>64.625</v>
      </c>
      <c r="D64" s="55">
        <v>86.5</v>
      </c>
      <c r="E64" s="63" t="s">
        <v>182</v>
      </c>
      <c r="F64" s="40" t="s">
        <v>339</v>
      </c>
      <c r="G64" s="81">
        <f t="shared" si="70"/>
        <v>264</v>
      </c>
      <c r="H64" s="146">
        <f t="shared" si="71"/>
        <v>264</v>
      </c>
      <c r="I64" s="68">
        <f t="shared" si="72"/>
        <v>24.42</v>
      </c>
      <c r="J64" s="68">
        <f t="shared" si="73"/>
        <v>288.42</v>
      </c>
      <c r="K64" s="41"/>
      <c r="L64" s="42">
        <v>131.59</v>
      </c>
      <c r="M64" s="59">
        <f t="shared" si="74"/>
        <v>263.18</v>
      </c>
      <c r="P64" s="64">
        <f t="shared" si="75"/>
        <v>131.59</v>
      </c>
      <c r="R64" s="82">
        <f t="shared" si="76"/>
        <v>38.82</v>
      </c>
    </row>
    <row r="65" spans="1:18" s="43" customFormat="1" ht="30" customHeight="1">
      <c r="A65" s="55">
        <v>1</v>
      </c>
      <c r="B65" s="55" t="s">
        <v>234</v>
      </c>
      <c r="C65" s="122">
        <v>32.625</v>
      </c>
      <c r="D65" s="55">
        <v>86.5</v>
      </c>
      <c r="E65" s="63" t="s">
        <v>182</v>
      </c>
      <c r="F65" s="40" t="s">
        <v>339</v>
      </c>
      <c r="G65" s="81">
        <f t="shared" si="70"/>
        <v>183</v>
      </c>
      <c r="H65" s="146">
        <f t="shared" si="71"/>
        <v>183</v>
      </c>
      <c r="I65" s="68">
        <f t="shared" si="72"/>
        <v>16.93</v>
      </c>
      <c r="J65" s="68">
        <f t="shared" si="73"/>
        <v>199.93</v>
      </c>
      <c r="K65" s="41"/>
      <c r="L65" s="42">
        <v>91.12</v>
      </c>
      <c r="M65" s="59">
        <f t="shared" si="74"/>
        <v>182.24</v>
      </c>
      <c r="P65" s="64">
        <f t="shared" si="75"/>
        <v>91.12</v>
      </c>
      <c r="R65" s="82">
        <f t="shared" si="76"/>
        <v>19.600000000000001</v>
      </c>
    </row>
    <row r="66" spans="1:18" s="43" customFormat="1" ht="30" customHeight="1">
      <c r="A66" s="55">
        <v>1</v>
      </c>
      <c r="B66" s="55" t="s">
        <v>235</v>
      </c>
      <c r="C66" s="122">
        <v>66.875</v>
      </c>
      <c r="D66" s="55">
        <v>86.5</v>
      </c>
      <c r="E66" s="63" t="s">
        <v>182</v>
      </c>
      <c r="F66" s="40" t="s">
        <v>339</v>
      </c>
      <c r="G66" s="81">
        <f t="shared" si="70"/>
        <v>269</v>
      </c>
      <c r="H66" s="146">
        <f t="shared" si="71"/>
        <v>269</v>
      </c>
      <c r="I66" s="68">
        <f t="shared" si="72"/>
        <v>24.88</v>
      </c>
      <c r="J66" s="68">
        <f t="shared" si="73"/>
        <v>293.88</v>
      </c>
      <c r="K66" s="41"/>
      <c r="L66" s="42">
        <v>134.44</v>
      </c>
      <c r="M66" s="59">
        <f t="shared" si="74"/>
        <v>268.88</v>
      </c>
      <c r="P66" s="64">
        <f t="shared" si="75"/>
        <v>134.44</v>
      </c>
      <c r="R66" s="82">
        <f t="shared" si="76"/>
        <v>40.17</v>
      </c>
    </row>
    <row r="67" spans="1:18" s="43" customFormat="1" ht="30" customHeight="1">
      <c r="A67" s="55">
        <v>1</v>
      </c>
      <c r="B67" s="55" t="s">
        <v>236</v>
      </c>
      <c r="C67" s="122">
        <v>64.625</v>
      </c>
      <c r="D67" s="55">
        <v>86.5</v>
      </c>
      <c r="E67" s="63" t="s">
        <v>182</v>
      </c>
      <c r="F67" s="40" t="s">
        <v>339</v>
      </c>
      <c r="G67" s="81">
        <f t="shared" si="70"/>
        <v>264</v>
      </c>
      <c r="H67" s="146">
        <f t="shared" si="71"/>
        <v>264</v>
      </c>
      <c r="I67" s="68">
        <f t="shared" si="72"/>
        <v>24.42</v>
      </c>
      <c r="J67" s="68">
        <f t="shared" si="73"/>
        <v>288.42</v>
      </c>
      <c r="K67" s="41"/>
      <c r="L67" s="42">
        <v>131.59</v>
      </c>
      <c r="M67" s="59">
        <f t="shared" si="74"/>
        <v>263.18</v>
      </c>
      <c r="P67" s="64">
        <f t="shared" si="75"/>
        <v>131.59</v>
      </c>
      <c r="R67" s="82">
        <f t="shared" si="76"/>
        <v>38.82</v>
      </c>
    </row>
    <row r="68" spans="1:18" s="43" customFormat="1" ht="30" customHeight="1">
      <c r="A68" s="55">
        <v>1</v>
      </c>
      <c r="B68" s="55" t="s">
        <v>237</v>
      </c>
      <c r="C68" s="122">
        <v>28</v>
      </c>
      <c r="D68" s="55">
        <v>86.5</v>
      </c>
      <c r="E68" s="63" t="s">
        <v>182</v>
      </c>
      <c r="F68" s="40" t="s">
        <v>339</v>
      </c>
      <c r="G68" s="81">
        <f t="shared" si="70"/>
        <v>171</v>
      </c>
      <c r="H68" s="146">
        <f t="shared" si="71"/>
        <v>171</v>
      </c>
      <c r="I68" s="68">
        <f t="shared" si="72"/>
        <v>15.82</v>
      </c>
      <c r="J68" s="68">
        <f t="shared" si="73"/>
        <v>186.82</v>
      </c>
      <c r="K68" s="41"/>
      <c r="L68" s="42">
        <v>85.27</v>
      </c>
      <c r="M68" s="59">
        <f t="shared" si="74"/>
        <v>170.54</v>
      </c>
      <c r="P68" s="64">
        <f t="shared" si="75"/>
        <v>85.27</v>
      </c>
      <c r="R68" s="82">
        <f t="shared" si="76"/>
        <v>16.82</v>
      </c>
    </row>
    <row r="69" spans="1:18" s="43" customFormat="1" ht="30" customHeight="1">
      <c r="A69" s="55">
        <v>1</v>
      </c>
      <c r="B69" s="55" t="s">
        <v>238</v>
      </c>
      <c r="C69" s="122">
        <v>59.125</v>
      </c>
      <c r="D69" s="55">
        <v>86.5</v>
      </c>
      <c r="E69" s="63" t="s">
        <v>182</v>
      </c>
      <c r="F69" s="40" t="s">
        <v>339</v>
      </c>
      <c r="G69" s="81">
        <f t="shared" si="70"/>
        <v>250</v>
      </c>
      <c r="H69" s="146">
        <f t="shared" si="71"/>
        <v>250</v>
      </c>
      <c r="I69" s="68">
        <f t="shared" si="72"/>
        <v>23.13</v>
      </c>
      <c r="J69" s="68">
        <f t="shared" si="73"/>
        <v>273.13</v>
      </c>
      <c r="K69" s="41"/>
      <c r="L69" s="42">
        <v>124.63</v>
      </c>
      <c r="M69" s="59">
        <f t="shared" si="74"/>
        <v>249.26</v>
      </c>
      <c r="P69" s="64">
        <f t="shared" si="75"/>
        <v>124.63</v>
      </c>
      <c r="R69" s="82">
        <f t="shared" si="76"/>
        <v>35.520000000000003</v>
      </c>
    </row>
    <row r="70" spans="1:18" s="43" customFormat="1" ht="30" customHeight="1">
      <c r="A70" s="55">
        <v>1</v>
      </c>
      <c r="B70" s="55" t="s">
        <v>239</v>
      </c>
      <c r="C70" s="122">
        <v>56.25</v>
      </c>
      <c r="D70" s="55">
        <v>86.5</v>
      </c>
      <c r="E70" s="63" t="s">
        <v>182</v>
      </c>
      <c r="F70" s="40" t="s">
        <v>339</v>
      </c>
      <c r="G70" s="81">
        <f t="shared" si="70"/>
        <v>242</v>
      </c>
      <c r="H70" s="146">
        <f t="shared" si="71"/>
        <v>242</v>
      </c>
      <c r="I70" s="68">
        <f t="shared" si="72"/>
        <v>22.39</v>
      </c>
      <c r="J70" s="68">
        <f t="shared" si="73"/>
        <v>264.39</v>
      </c>
      <c r="K70" s="41"/>
      <c r="L70" s="42">
        <v>121</v>
      </c>
      <c r="M70" s="59">
        <f t="shared" si="74"/>
        <v>242</v>
      </c>
      <c r="P70" s="64">
        <f t="shared" si="75"/>
        <v>121</v>
      </c>
      <c r="R70" s="82">
        <f t="shared" si="76"/>
        <v>33.79</v>
      </c>
    </row>
    <row r="71" spans="1:18" s="43" customFormat="1" ht="30" customHeight="1">
      <c r="A71" s="55">
        <v>1</v>
      </c>
      <c r="B71" s="55" t="s">
        <v>344</v>
      </c>
      <c r="C71" s="122">
        <v>71</v>
      </c>
      <c r="D71" s="55">
        <v>86.5</v>
      </c>
      <c r="E71" s="63" t="s">
        <v>182</v>
      </c>
      <c r="F71" s="40" t="s">
        <v>339</v>
      </c>
      <c r="G71" s="81">
        <f t="shared" si="70"/>
        <v>280</v>
      </c>
      <c r="H71" s="146">
        <f t="shared" si="71"/>
        <v>280</v>
      </c>
      <c r="I71" s="68">
        <f t="shared" si="72"/>
        <v>25.9</v>
      </c>
      <c r="J71" s="68">
        <f t="shared" si="73"/>
        <v>305.89999999999998</v>
      </c>
      <c r="K71" s="41"/>
      <c r="L71" s="42">
        <v>139.65</v>
      </c>
      <c r="M71" s="59">
        <f t="shared" si="74"/>
        <v>279.3</v>
      </c>
      <c r="P71" s="64">
        <f t="shared" si="75"/>
        <v>139.65</v>
      </c>
      <c r="R71" s="82">
        <f t="shared" si="76"/>
        <v>42.65</v>
      </c>
    </row>
    <row r="72" spans="1:18" s="43" customFormat="1" ht="30" customHeight="1">
      <c r="A72" s="55">
        <v>1</v>
      </c>
      <c r="B72" s="55" t="s">
        <v>345</v>
      </c>
      <c r="C72" s="122">
        <v>34.125</v>
      </c>
      <c r="D72" s="55">
        <v>86.5</v>
      </c>
      <c r="E72" s="63" t="s">
        <v>182</v>
      </c>
      <c r="F72" s="40" t="s">
        <v>339</v>
      </c>
      <c r="G72" s="81">
        <f t="shared" si="70"/>
        <v>187</v>
      </c>
      <c r="H72" s="146">
        <f t="shared" si="71"/>
        <v>187</v>
      </c>
      <c r="I72" s="68">
        <f t="shared" si="72"/>
        <v>17.3</v>
      </c>
      <c r="J72" s="68">
        <f t="shared" si="73"/>
        <v>204.3</v>
      </c>
      <c r="K72" s="41"/>
      <c r="L72" s="42">
        <v>93.02</v>
      </c>
      <c r="M72" s="59">
        <f t="shared" si="74"/>
        <v>186.04</v>
      </c>
      <c r="P72" s="64">
        <f t="shared" si="75"/>
        <v>93.02</v>
      </c>
      <c r="R72" s="82">
        <f t="shared" si="76"/>
        <v>20.5</v>
      </c>
    </row>
    <row r="73" spans="1:18" s="43" customFormat="1" ht="30" customHeight="1">
      <c r="A73" s="55">
        <v>1</v>
      </c>
      <c r="B73" s="55" t="s">
        <v>240</v>
      </c>
      <c r="C73" s="122">
        <v>68.375</v>
      </c>
      <c r="D73" s="55">
        <v>86.5</v>
      </c>
      <c r="E73" s="63" t="s">
        <v>182</v>
      </c>
      <c r="F73" s="40" t="s">
        <v>339</v>
      </c>
      <c r="G73" s="81">
        <f t="shared" si="70"/>
        <v>273</v>
      </c>
      <c r="H73" s="146">
        <f t="shared" si="71"/>
        <v>273</v>
      </c>
      <c r="I73" s="68">
        <f t="shared" si="72"/>
        <v>25.25</v>
      </c>
      <c r="J73" s="68">
        <f t="shared" si="73"/>
        <v>298.25</v>
      </c>
      <c r="K73" s="41"/>
      <c r="L73" s="42">
        <v>136.33000000000001</v>
      </c>
      <c r="M73" s="59">
        <f t="shared" si="74"/>
        <v>272.66000000000003</v>
      </c>
      <c r="P73" s="64">
        <f t="shared" si="75"/>
        <v>136.33000000000001</v>
      </c>
      <c r="R73" s="82">
        <f t="shared" si="76"/>
        <v>41.07</v>
      </c>
    </row>
    <row r="74" spans="1:18" s="43" customFormat="1" ht="30" customHeight="1">
      <c r="A74" s="55">
        <v>1</v>
      </c>
      <c r="B74" s="55" t="s">
        <v>241</v>
      </c>
      <c r="C74" s="122">
        <v>38.25</v>
      </c>
      <c r="D74" s="55">
        <v>86.5</v>
      </c>
      <c r="E74" s="63" t="s">
        <v>182</v>
      </c>
      <c r="F74" s="40" t="s">
        <v>339</v>
      </c>
      <c r="G74" s="81">
        <f t="shared" si="70"/>
        <v>197</v>
      </c>
      <c r="H74" s="146">
        <f t="shared" si="71"/>
        <v>197</v>
      </c>
      <c r="I74" s="68">
        <f t="shared" si="72"/>
        <v>18.22</v>
      </c>
      <c r="J74" s="68">
        <f t="shared" si="73"/>
        <v>215.22</v>
      </c>
      <c r="K74" s="41"/>
      <c r="L74" s="42">
        <v>98.24</v>
      </c>
      <c r="M74" s="59">
        <f t="shared" si="74"/>
        <v>196.48</v>
      </c>
      <c r="P74" s="64">
        <f t="shared" si="75"/>
        <v>98.24</v>
      </c>
      <c r="R74" s="82">
        <f t="shared" si="76"/>
        <v>22.98</v>
      </c>
    </row>
    <row r="75" spans="1:18" s="43" customFormat="1" ht="30" customHeight="1">
      <c r="A75" s="55">
        <v>1</v>
      </c>
      <c r="B75" s="55" t="s">
        <v>242</v>
      </c>
      <c r="C75" s="122">
        <v>79</v>
      </c>
      <c r="D75" s="55">
        <v>86.5</v>
      </c>
      <c r="E75" s="63" t="s">
        <v>182</v>
      </c>
      <c r="F75" s="40" t="s">
        <v>339</v>
      </c>
      <c r="G75" s="81">
        <f t="shared" si="70"/>
        <v>300</v>
      </c>
      <c r="H75" s="146">
        <f t="shared" si="71"/>
        <v>300</v>
      </c>
      <c r="I75" s="68">
        <f t="shared" si="72"/>
        <v>27.75</v>
      </c>
      <c r="J75" s="68">
        <f t="shared" si="73"/>
        <v>327.75</v>
      </c>
      <c r="K75" s="41"/>
      <c r="L75" s="42">
        <v>149.76</v>
      </c>
      <c r="M75" s="59">
        <f t="shared" si="74"/>
        <v>299.52</v>
      </c>
      <c r="P75" s="64">
        <f t="shared" si="75"/>
        <v>149.76</v>
      </c>
      <c r="R75" s="82">
        <f t="shared" si="76"/>
        <v>47.45</v>
      </c>
    </row>
    <row r="76" spans="1:18" s="43" customFormat="1" ht="30" customHeight="1">
      <c r="A76" s="55">
        <v>1</v>
      </c>
      <c r="B76" s="55" t="s">
        <v>243</v>
      </c>
      <c r="C76" s="122">
        <v>76.25</v>
      </c>
      <c r="D76" s="55">
        <v>86.5</v>
      </c>
      <c r="E76" s="63" t="s">
        <v>182</v>
      </c>
      <c r="F76" s="40" t="s">
        <v>339</v>
      </c>
      <c r="G76" s="81">
        <f t="shared" si="70"/>
        <v>293</v>
      </c>
      <c r="H76" s="146">
        <f t="shared" si="71"/>
        <v>293</v>
      </c>
      <c r="I76" s="68">
        <f t="shared" si="72"/>
        <v>27.1</v>
      </c>
      <c r="J76" s="68">
        <f t="shared" si="73"/>
        <v>320.10000000000002</v>
      </c>
      <c r="K76" s="41"/>
      <c r="L76" s="42">
        <v>146.29</v>
      </c>
      <c r="M76" s="59">
        <f t="shared" si="74"/>
        <v>292.58</v>
      </c>
      <c r="P76" s="64">
        <f t="shared" si="75"/>
        <v>146.29</v>
      </c>
      <c r="R76" s="82">
        <f t="shared" si="76"/>
        <v>45.8</v>
      </c>
    </row>
    <row r="77" spans="1:18" s="43" customFormat="1" ht="30" customHeight="1">
      <c r="A77" s="55">
        <v>1</v>
      </c>
      <c r="B77" s="55" t="s">
        <v>244</v>
      </c>
      <c r="C77" s="122">
        <v>54.125</v>
      </c>
      <c r="D77" s="55">
        <v>86.5</v>
      </c>
      <c r="E77" s="63" t="s">
        <v>182</v>
      </c>
      <c r="F77" s="40" t="s">
        <v>339</v>
      </c>
      <c r="G77" s="81">
        <f t="shared" si="70"/>
        <v>237</v>
      </c>
      <c r="H77" s="146">
        <f t="shared" si="71"/>
        <v>237</v>
      </c>
      <c r="I77" s="68">
        <f t="shared" si="72"/>
        <v>21.92</v>
      </c>
      <c r="J77" s="68">
        <f t="shared" si="73"/>
        <v>258.92</v>
      </c>
      <c r="K77" s="41"/>
      <c r="L77" s="42">
        <v>118.31</v>
      </c>
      <c r="M77" s="59">
        <f t="shared" si="74"/>
        <v>236.62</v>
      </c>
      <c r="P77" s="64">
        <f t="shared" si="75"/>
        <v>118.31</v>
      </c>
      <c r="R77" s="82">
        <f t="shared" si="76"/>
        <v>32.51</v>
      </c>
    </row>
    <row r="78" spans="1:18" s="43" customFormat="1" ht="30" customHeight="1">
      <c r="A78" s="55">
        <v>1</v>
      </c>
      <c r="B78" s="55" t="s">
        <v>245</v>
      </c>
      <c r="C78" s="122">
        <v>82.875</v>
      </c>
      <c r="D78" s="55">
        <v>86.5</v>
      </c>
      <c r="E78" s="63" t="s">
        <v>182</v>
      </c>
      <c r="F78" s="40" t="s">
        <v>339</v>
      </c>
      <c r="G78" s="81">
        <f t="shared" si="70"/>
        <v>310</v>
      </c>
      <c r="H78" s="146">
        <f t="shared" si="71"/>
        <v>310</v>
      </c>
      <c r="I78" s="68">
        <f t="shared" si="72"/>
        <v>28.68</v>
      </c>
      <c r="J78" s="68">
        <f t="shared" si="73"/>
        <v>338.68</v>
      </c>
      <c r="K78" s="41"/>
      <c r="L78" s="42">
        <v>154.68</v>
      </c>
      <c r="M78" s="59">
        <f t="shared" si="74"/>
        <v>309.36</v>
      </c>
      <c r="P78" s="64">
        <f t="shared" si="75"/>
        <v>154.68</v>
      </c>
      <c r="R78" s="82">
        <f t="shared" si="76"/>
        <v>49.78</v>
      </c>
    </row>
    <row r="79" spans="1:18" s="43" customFormat="1" ht="30" customHeight="1">
      <c r="A79" s="55">
        <v>1</v>
      </c>
      <c r="B79" s="55" t="s">
        <v>246</v>
      </c>
      <c r="C79" s="122">
        <v>40.25</v>
      </c>
      <c r="D79" s="55">
        <v>86.5</v>
      </c>
      <c r="E79" s="63" t="s">
        <v>182</v>
      </c>
      <c r="F79" s="40" t="s">
        <v>339</v>
      </c>
      <c r="G79" s="81">
        <f t="shared" si="70"/>
        <v>202</v>
      </c>
      <c r="H79" s="146">
        <f t="shared" si="71"/>
        <v>202</v>
      </c>
      <c r="I79" s="68">
        <f t="shared" si="72"/>
        <v>18.690000000000001</v>
      </c>
      <c r="J79" s="68">
        <f t="shared" si="73"/>
        <v>220.69</v>
      </c>
      <c r="K79" s="41"/>
      <c r="L79" s="42">
        <v>100.78</v>
      </c>
      <c r="M79" s="59">
        <f t="shared" si="74"/>
        <v>201.56</v>
      </c>
      <c r="P79" s="64">
        <f t="shared" si="75"/>
        <v>100.78</v>
      </c>
      <c r="R79" s="82">
        <f t="shared" si="76"/>
        <v>24.18</v>
      </c>
    </row>
    <row r="80" spans="1:18" s="43" customFormat="1" ht="30" customHeight="1">
      <c r="A80" s="55">
        <v>1</v>
      </c>
      <c r="B80" s="55" t="s">
        <v>247</v>
      </c>
      <c r="C80" s="122">
        <v>80.25</v>
      </c>
      <c r="D80" s="55">
        <v>86.5</v>
      </c>
      <c r="E80" s="63" t="s">
        <v>182</v>
      </c>
      <c r="F80" s="40" t="s">
        <v>339</v>
      </c>
      <c r="G80" s="81">
        <f t="shared" si="70"/>
        <v>303</v>
      </c>
      <c r="H80" s="146">
        <f t="shared" si="71"/>
        <v>303</v>
      </c>
      <c r="I80" s="68">
        <f t="shared" si="72"/>
        <v>28.03</v>
      </c>
      <c r="J80" s="68">
        <f t="shared" si="73"/>
        <v>331.03</v>
      </c>
      <c r="K80" s="41"/>
      <c r="L80" s="42">
        <v>151.35</v>
      </c>
      <c r="M80" s="59">
        <f t="shared" si="74"/>
        <v>302.7</v>
      </c>
      <c r="P80" s="64">
        <f t="shared" si="75"/>
        <v>151.35</v>
      </c>
      <c r="R80" s="82">
        <f t="shared" si="76"/>
        <v>48.21</v>
      </c>
    </row>
    <row r="81" spans="1:18" s="43" customFormat="1" ht="30" customHeight="1">
      <c r="A81" s="55">
        <v>1</v>
      </c>
      <c r="B81" s="55" t="s">
        <v>248</v>
      </c>
      <c r="C81" s="122">
        <v>32.25</v>
      </c>
      <c r="D81" s="55">
        <v>86.5</v>
      </c>
      <c r="E81" s="63" t="s">
        <v>182</v>
      </c>
      <c r="F81" s="40" t="s">
        <v>339</v>
      </c>
      <c r="G81" s="81">
        <f t="shared" si="70"/>
        <v>182</v>
      </c>
      <c r="H81" s="146">
        <f t="shared" si="71"/>
        <v>182</v>
      </c>
      <c r="I81" s="68">
        <f t="shared" si="72"/>
        <v>16.84</v>
      </c>
      <c r="J81" s="68">
        <f t="shared" si="73"/>
        <v>198.84</v>
      </c>
      <c r="K81" s="41"/>
      <c r="L81" s="42">
        <v>90.66</v>
      </c>
      <c r="M81" s="59">
        <f t="shared" si="74"/>
        <v>181.32</v>
      </c>
      <c r="P81" s="64">
        <f t="shared" si="75"/>
        <v>90.66</v>
      </c>
      <c r="R81" s="82">
        <f t="shared" si="76"/>
        <v>19.37</v>
      </c>
    </row>
    <row r="82" spans="1:18" s="43" customFormat="1" ht="30" customHeight="1">
      <c r="A82" s="55">
        <v>1</v>
      </c>
      <c r="B82" s="55" t="s">
        <v>249</v>
      </c>
      <c r="C82" s="122">
        <v>67.125</v>
      </c>
      <c r="D82" s="55">
        <v>86.5</v>
      </c>
      <c r="E82" s="63" t="s">
        <v>182</v>
      </c>
      <c r="F82" s="40" t="s">
        <v>339</v>
      </c>
      <c r="G82" s="81">
        <f t="shared" si="70"/>
        <v>270</v>
      </c>
      <c r="H82" s="146">
        <f t="shared" si="71"/>
        <v>270</v>
      </c>
      <c r="I82" s="68">
        <f t="shared" si="72"/>
        <v>24.98</v>
      </c>
      <c r="J82" s="68">
        <f t="shared" si="73"/>
        <v>294.98</v>
      </c>
      <c r="K82" s="41"/>
      <c r="L82" s="42">
        <v>134.75</v>
      </c>
      <c r="M82" s="59">
        <f t="shared" si="74"/>
        <v>269.5</v>
      </c>
      <c r="P82" s="64">
        <f t="shared" si="75"/>
        <v>134.75</v>
      </c>
      <c r="R82" s="82">
        <f t="shared" si="76"/>
        <v>40.32</v>
      </c>
    </row>
    <row r="83" spans="1:18" s="43" customFormat="1" ht="30" customHeight="1">
      <c r="A83" s="55">
        <v>1</v>
      </c>
      <c r="B83" s="55" t="s">
        <v>250</v>
      </c>
      <c r="C83" s="122">
        <v>64.25</v>
      </c>
      <c r="D83" s="55">
        <v>86.5</v>
      </c>
      <c r="E83" s="63" t="s">
        <v>182</v>
      </c>
      <c r="F83" s="40" t="s">
        <v>339</v>
      </c>
      <c r="G83" s="81">
        <f t="shared" si="70"/>
        <v>263</v>
      </c>
      <c r="H83" s="146">
        <f t="shared" si="71"/>
        <v>263</v>
      </c>
      <c r="I83" s="68">
        <f t="shared" si="72"/>
        <v>24.33</v>
      </c>
      <c r="J83" s="68">
        <f t="shared" si="73"/>
        <v>287.33</v>
      </c>
      <c r="K83" s="41"/>
      <c r="L83" s="42">
        <v>131.11000000000001</v>
      </c>
      <c r="M83" s="59">
        <f t="shared" si="74"/>
        <v>262.22000000000003</v>
      </c>
      <c r="P83" s="64">
        <f t="shared" si="75"/>
        <v>131.11000000000001</v>
      </c>
      <c r="R83" s="82">
        <f t="shared" si="76"/>
        <v>38.590000000000003</v>
      </c>
    </row>
    <row r="84" spans="1:18" s="43" customFormat="1" ht="30" customHeight="1">
      <c r="A84" s="55">
        <v>1</v>
      </c>
      <c r="B84" s="55" t="s">
        <v>251</v>
      </c>
      <c r="C84" s="122">
        <v>67</v>
      </c>
      <c r="D84" s="55">
        <v>86.5</v>
      </c>
      <c r="E84" s="63" t="s">
        <v>182</v>
      </c>
      <c r="F84" s="40" t="s">
        <v>339</v>
      </c>
      <c r="G84" s="81">
        <f t="shared" si="70"/>
        <v>270</v>
      </c>
      <c r="H84" s="146">
        <f t="shared" si="71"/>
        <v>270</v>
      </c>
      <c r="I84" s="68">
        <f t="shared" si="72"/>
        <v>24.98</v>
      </c>
      <c r="J84" s="68">
        <f t="shared" si="73"/>
        <v>294.98</v>
      </c>
      <c r="K84" s="41"/>
      <c r="L84" s="42">
        <v>134.59</v>
      </c>
      <c r="M84" s="59">
        <f t="shared" si="74"/>
        <v>269.18</v>
      </c>
      <c r="P84" s="64">
        <f t="shared" si="75"/>
        <v>134.59</v>
      </c>
      <c r="R84" s="82">
        <f t="shared" si="76"/>
        <v>40.25</v>
      </c>
    </row>
    <row r="85" spans="1:18" s="43" customFormat="1" ht="30" customHeight="1">
      <c r="A85" s="55">
        <v>1</v>
      </c>
      <c r="B85" s="55" t="s">
        <v>252</v>
      </c>
      <c r="C85" s="122">
        <v>32.375</v>
      </c>
      <c r="D85" s="55">
        <v>86.5</v>
      </c>
      <c r="E85" s="63" t="s">
        <v>182</v>
      </c>
      <c r="F85" s="40" t="s">
        <v>339</v>
      </c>
      <c r="G85" s="81">
        <f t="shared" si="70"/>
        <v>182</v>
      </c>
      <c r="H85" s="146">
        <f t="shared" si="71"/>
        <v>182</v>
      </c>
      <c r="I85" s="68">
        <f t="shared" si="72"/>
        <v>16.84</v>
      </c>
      <c r="J85" s="68">
        <f t="shared" si="73"/>
        <v>198.84</v>
      </c>
      <c r="K85" s="41"/>
      <c r="L85" s="42">
        <v>90.8</v>
      </c>
      <c r="M85" s="59">
        <f t="shared" si="74"/>
        <v>181.6</v>
      </c>
      <c r="P85" s="64">
        <f t="shared" si="75"/>
        <v>90.8</v>
      </c>
      <c r="R85" s="82">
        <f t="shared" si="76"/>
        <v>19.45</v>
      </c>
    </row>
    <row r="86" spans="1:18" s="43" customFormat="1" ht="30" customHeight="1">
      <c r="A86" s="55">
        <v>1</v>
      </c>
      <c r="B86" s="55" t="s">
        <v>253</v>
      </c>
      <c r="C86" s="122">
        <v>72</v>
      </c>
      <c r="D86" s="55">
        <v>76</v>
      </c>
      <c r="E86" s="63" t="s">
        <v>182</v>
      </c>
      <c r="F86" s="40" t="s">
        <v>339</v>
      </c>
      <c r="G86" s="81">
        <f t="shared" si="70"/>
        <v>267</v>
      </c>
      <c r="H86" s="146">
        <f t="shared" si="71"/>
        <v>267</v>
      </c>
      <c r="I86" s="68">
        <f t="shared" si="72"/>
        <v>24.7</v>
      </c>
      <c r="J86" s="68">
        <f t="shared" si="73"/>
        <v>291.7</v>
      </c>
      <c r="K86" s="41"/>
      <c r="L86" s="42">
        <v>133.37</v>
      </c>
      <c r="M86" s="59">
        <f t="shared" si="74"/>
        <v>266.74</v>
      </c>
      <c r="P86" s="64">
        <f t="shared" si="75"/>
        <v>133.37</v>
      </c>
      <c r="R86" s="82">
        <f t="shared" si="76"/>
        <v>38</v>
      </c>
    </row>
    <row r="87" spans="1:18" s="43" customFormat="1" ht="30" customHeight="1">
      <c r="A87" s="55">
        <v>1</v>
      </c>
      <c r="B87" s="55" t="s">
        <v>254</v>
      </c>
      <c r="C87" s="122">
        <v>80</v>
      </c>
      <c r="D87" s="55">
        <v>76</v>
      </c>
      <c r="E87" s="63" t="s">
        <v>182</v>
      </c>
      <c r="F87" s="40" t="s">
        <v>339</v>
      </c>
      <c r="G87" s="81">
        <f t="shared" si="70"/>
        <v>286</v>
      </c>
      <c r="H87" s="146">
        <f t="shared" si="71"/>
        <v>286</v>
      </c>
      <c r="I87" s="68">
        <f t="shared" si="72"/>
        <v>26.46</v>
      </c>
      <c r="J87" s="68">
        <f t="shared" si="73"/>
        <v>312.45999999999998</v>
      </c>
      <c r="K87" s="41"/>
      <c r="L87" s="42">
        <v>142.69999999999999</v>
      </c>
      <c r="M87" s="59">
        <f t="shared" si="74"/>
        <v>285.39999999999998</v>
      </c>
      <c r="P87" s="64">
        <f t="shared" si="75"/>
        <v>142.69999999999999</v>
      </c>
      <c r="R87" s="82">
        <f t="shared" si="76"/>
        <v>42.22</v>
      </c>
    </row>
    <row r="88" spans="1:18" s="43" customFormat="1" ht="30" customHeight="1">
      <c r="A88" s="55">
        <v>1</v>
      </c>
      <c r="B88" s="55" t="s">
        <v>255</v>
      </c>
      <c r="C88" s="122">
        <v>39</v>
      </c>
      <c r="D88" s="55">
        <v>76</v>
      </c>
      <c r="E88" s="63" t="s">
        <v>182</v>
      </c>
      <c r="F88" s="40" t="s">
        <v>339</v>
      </c>
      <c r="G88" s="81">
        <f t="shared" si="70"/>
        <v>190</v>
      </c>
      <c r="H88" s="146">
        <f t="shared" si="71"/>
        <v>190</v>
      </c>
      <c r="I88" s="68">
        <f t="shared" si="72"/>
        <v>17.579999999999998</v>
      </c>
      <c r="J88" s="68">
        <f t="shared" si="73"/>
        <v>207.58</v>
      </c>
      <c r="K88" s="41"/>
      <c r="L88" s="42">
        <v>94.9</v>
      </c>
      <c r="M88" s="59">
        <f t="shared" si="74"/>
        <v>189.8</v>
      </c>
      <c r="P88" s="64">
        <f t="shared" si="75"/>
        <v>94.9</v>
      </c>
      <c r="R88" s="82">
        <f t="shared" si="76"/>
        <v>20.58</v>
      </c>
    </row>
    <row r="89" spans="1:18" s="43" customFormat="1" ht="30" customHeight="1">
      <c r="A89" s="55">
        <v>1</v>
      </c>
      <c r="B89" s="55" t="s">
        <v>256</v>
      </c>
      <c r="C89" s="122">
        <v>81</v>
      </c>
      <c r="D89" s="55">
        <v>76</v>
      </c>
      <c r="E89" s="63" t="s">
        <v>182</v>
      </c>
      <c r="F89" s="40" t="s">
        <v>339</v>
      </c>
      <c r="G89" s="81">
        <f t="shared" si="70"/>
        <v>288</v>
      </c>
      <c r="H89" s="146">
        <f t="shared" si="71"/>
        <v>288</v>
      </c>
      <c r="I89" s="68">
        <f t="shared" si="72"/>
        <v>26.64</v>
      </c>
      <c r="J89" s="68">
        <f t="shared" si="73"/>
        <v>314.64</v>
      </c>
      <c r="K89" s="41"/>
      <c r="L89" s="42">
        <v>143.87</v>
      </c>
      <c r="M89" s="59">
        <f t="shared" si="74"/>
        <v>287.74</v>
      </c>
      <c r="P89" s="64">
        <f t="shared" si="75"/>
        <v>143.87</v>
      </c>
      <c r="R89" s="82">
        <f t="shared" si="76"/>
        <v>42.75</v>
      </c>
    </row>
    <row r="90" spans="1:18" s="43" customFormat="1" ht="30" customHeight="1">
      <c r="A90" s="55">
        <v>1</v>
      </c>
      <c r="B90" s="55" t="s">
        <v>257</v>
      </c>
      <c r="C90" s="122">
        <v>34</v>
      </c>
      <c r="D90" s="55">
        <v>76</v>
      </c>
      <c r="E90" s="63" t="s">
        <v>182</v>
      </c>
      <c r="F90" s="40" t="s">
        <v>339</v>
      </c>
      <c r="G90" s="81">
        <f t="shared" si="70"/>
        <v>179</v>
      </c>
      <c r="H90" s="146">
        <f t="shared" si="71"/>
        <v>179</v>
      </c>
      <c r="I90" s="68">
        <f t="shared" si="72"/>
        <v>16.559999999999999</v>
      </c>
      <c r="J90" s="68">
        <f t="shared" si="73"/>
        <v>195.56</v>
      </c>
      <c r="K90" s="41"/>
      <c r="L90" s="42">
        <v>89.08</v>
      </c>
      <c r="M90" s="59">
        <f t="shared" si="74"/>
        <v>178.16</v>
      </c>
      <c r="P90" s="64">
        <f t="shared" si="75"/>
        <v>89.08</v>
      </c>
      <c r="R90" s="82">
        <f t="shared" si="76"/>
        <v>17.940000000000001</v>
      </c>
    </row>
    <row r="91" spans="1:18" s="43" customFormat="1" ht="30" customHeight="1">
      <c r="A91" s="55">
        <v>1</v>
      </c>
      <c r="B91" s="55" t="s">
        <v>258</v>
      </c>
      <c r="C91" s="122">
        <v>68</v>
      </c>
      <c r="D91" s="55">
        <v>76</v>
      </c>
      <c r="E91" s="63" t="s">
        <v>182</v>
      </c>
      <c r="F91" s="40" t="s">
        <v>339</v>
      </c>
      <c r="G91" s="81">
        <f t="shared" si="70"/>
        <v>258</v>
      </c>
      <c r="H91" s="146">
        <f t="shared" si="71"/>
        <v>258</v>
      </c>
      <c r="I91" s="68">
        <f t="shared" si="72"/>
        <v>23.87</v>
      </c>
      <c r="J91" s="68">
        <f t="shared" si="73"/>
        <v>281.87</v>
      </c>
      <c r="K91" s="41"/>
      <c r="L91" s="42">
        <v>128.72</v>
      </c>
      <c r="M91" s="59">
        <f t="shared" si="74"/>
        <v>257.44</v>
      </c>
      <c r="P91" s="64">
        <f t="shared" si="75"/>
        <v>128.72</v>
      </c>
      <c r="R91" s="82">
        <f t="shared" si="76"/>
        <v>35.89</v>
      </c>
    </row>
    <row r="92" spans="1:18" s="43" customFormat="1" ht="30" customHeight="1">
      <c r="A92" s="55">
        <v>1</v>
      </c>
      <c r="B92" s="55" t="s">
        <v>259</v>
      </c>
      <c r="C92" s="122">
        <v>66</v>
      </c>
      <c r="D92" s="55">
        <v>76</v>
      </c>
      <c r="E92" s="63" t="s">
        <v>182</v>
      </c>
      <c r="F92" s="40" t="s">
        <v>339</v>
      </c>
      <c r="G92" s="81">
        <f t="shared" si="70"/>
        <v>253</v>
      </c>
      <c r="H92" s="146">
        <f t="shared" si="71"/>
        <v>253</v>
      </c>
      <c r="I92" s="68">
        <f t="shared" si="72"/>
        <v>23.4</v>
      </c>
      <c r="J92" s="68">
        <f t="shared" si="73"/>
        <v>276.39999999999998</v>
      </c>
      <c r="K92" s="41"/>
      <c r="L92" s="42">
        <v>126.37</v>
      </c>
      <c r="M92" s="59">
        <f t="shared" si="74"/>
        <v>252.74</v>
      </c>
      <c r="P92" s="64">
        <f t="shared" si="75"/>
        <v>126.37</v>
      </c>
      <c r="R92" s="82">
        <f t="shared" si="76"/>
        <v>34.83</v>
      </c>
    </row>
    <row r="93" spans="1:18" s="43" customFormat="1" ht="30" customHeight="1">
      <c r="A93" s="55">
        <v>1</v>
      </c>
      <c r="B93" s="55" t="s">
        <v>260</v>
      </c>
      <c r="C93" s="122">
        <v>69</v>
      </c>
      <c r="D93" s="55">
        <v>76</v>
      </c>
      <c r="E93" s="63" t="s">
        <v>182</v>
      </c>
      <c r="F93" s="40" t="s">
        <v>339</v>
      </c>
      <c r="G93" s="81">
        <f t="shared" si="70"/>
        <v>260</v>
      </c>
      <c r="H93" s="146">
        <f t="shared" si="71"/>
        <v>260</v>
      </c>
      <c r="I93" s="68">
        <f t="shared" si="72"/>
        <v>24.05</v>
      </c>
      <c r="J93" s="68">
        <f t="shared" si="73"/>
        <v>284.05</v>
      </c>
      <c r="K93" s="41"/>
      <c r="L93" s="42">
        <v>129.88</v>
      </c>
      <c r="M93" s="59">
        <f t="shared" si="74"/>
        <v>259.76</v>
      </c>
      <c r="P93" s="64">
        <f t="shared" si="75"/>
        <v>129.88</v>
      </c>
      <c r="R93" s="82">
        <f t="shared" si="76"/>
        <v>36.42</v>
      </c>
    </row>
    <row r="94" spans="1:18" s="43" customFormat="1" ht="30" customHeight="1">
      <c r="A94" s="55">
        <v>1</v>
      </c>
      <c r="B94" s="55" t="s">
        <v>261</v>
      </c>
      <c r="C94" s="122">
        <v>34</v>
      </c>
      <c r="D94" s="55">
        <v>76</v>
      </c>
      <c r="E94" s="63" t="s">
        <v>182</v>
      </c>
      <c r="F94" s="40" t="s">
        <v>339</v>
      </c>
      <c r="G94" s="81">
        <f t="shared" si="70"/>
        <v>179</v>
      </c>
      <c r="H94" s="146">
        <f t="shared" si="71"/>
        <v>179</v>
      </c>
      <c r="I94" s="68">
        <f t="shared" si="72"/>
        <v>16.559999999999999</v>
      </c>
      <c r="J94" s="68">
        <f t="shared" si="73"/>
        <v>195.56</v>
      </c>
      <c r="K94" s="41"/>
      <c r="L94" s="42">
        <v>89.08</v>
      </c>
      <c r="M94" s="59">
        <f t="shared" si="74"/>
        <v>178.16</v>
      </c>
      <c r="P94" s="64">
        <f t="shared" si="75"/>
        <v>89.08</v>
      </c>
      <c r="R94" s="82">
        <f t="shared" si="76"/>
        <v>17.940000000000001</v>
      </c>
    </row>
    <row r="95" spans="1:18" s="43" customFormat="1" ht="30" customHeight="1">
      <c r="A95" s="55">
        <v>1</v>
      </c>
      <c r="B95" s="55" t="s">
        <v>262</v>
      </c>
      <c r="C95" s="122">
        <v>66</v>
      </c>
      <c r="D95" s="55">
        <v>76</v>
      </c>
      <c r="E95" s="63" t="s">
        <v>182</v>
      </c>
      <c r="F95" s="40" t="s">
        <v>339</v>
      </c>
      <c r="G95" s="81">
        <f t="shared" si="70"/>
        <v>253</v>
      </c>
      <c r="H95" s="146">
        <f t="shared" si="71"/>
        <v>253</v>
      </c>
      <c r="I95" s="68">
        <f t="shared" si="72"/>
        <v>23.4</v>
      </c>
      <c r="J95" s="68">
        <f t="shared" si="73"/>
        <v>276.39999999999998</v>
      </c>
      <c r="K95" s="41"/>
      <c r="L95" s="42">
        <v>126.37</v>
      </c>
      <c r="M95" s="59">
        <f t="shared" si="74"/>
        <v>252.74</v>
      </c>
      <c r="P95" s="64">
        <f t="shared" si="75"/>
        <v>126.37</v>
      </c>
      <c r="R95" s="82">
        <f t="shared" si="76"/>
        <v>34.83</v>
      </c>
    </row>
    <row r="96" spans="1:18" s="43" customFormat="1" ht="30" customHeight="1">
      <c r="A96" s="55">
        <v>1</v>
      </c>
      <c r="B96" s="55" t="s">
        <v>263</v>
      </c>
      <c r="C96" s="122">
        <v>34</v>
      </c>
      <c r="D96" s="55">
        <v>76</v>
      </c>
      <c r="E96" s="63" t="s">
        <v>182</v>
      </c>
      <c r="F96" s="40" t="s">
        <v>339</v>
      </c>
      <c r="G96" s="81">
        <f t="shared" si="70"/>
        <v>179</v>
      </c>
      <c r="H96" s="146">
        <f t="shared" si="71"/>
        <v>179</v>
      </c>
      <c r="I96" s="68">
        <f t="shared" si="72"/>
        <v>16.559999999999999</v>
      </c>
      <c r="J96" s="68">
        <f t="shared" si="73"/>
        <v>195.56</v>
      </c>
      <c r="K96" s="41"/>
      <c r="L96" s="42">
        <v>89.08</v>
      </c>
      <c r="M96" s="59">
        <f t="shared" si="74"/>
        <v>178.16</v>
      </c>
      <c r="P96" s="64">
        <f t="shared" si="75"/>
        <v>89.08</v>
      </c>
      <c r="R96" s="82">
        <f t="shared" si="76"/>
        <v>17.940000000000001</v>
      </c>
    </row>
    <row r="97" spans="1:18" s="43" customFormat="1" ht="30" customHeight="1">
      <c r="A97" s="55">
        <v>1</v>
      </c>
      <c r="B97" s="55" t="s">
        <v>264</v>
      </c>
      <c r="C97" s="122">
        <v>69</v>
      </c>
      <c r="D97" s="55">
        <v>76</v>
      </c>
      <c r="E97" s="63" t="s">
        <v>182</v>
      </c>
      <c r="F97" s="40" t="s">
        <v>339</v>
      </c>
      <c r="G97" s="81">
        <f t="shared" si="70"/>
        <v>260</v>
      </c>
      <c r="H97" s="146">
        <f t="shared" si="71"/>
        <v>260</v>
      </c>
      <c r="I97" s="68">
        <f t="shared" si="72"/>
        <v>24.05</v>
      </c>
      <c r="J97" s="68">
        <f t="shared" si="73"/>
        <v>284.05</v>
      </c>
      <c r="K97" s="41"/>
      <c r="L97" s="42">
        <v>129.88</v>
      </c>
      <c r="M97" s="59">
        <f t="shared" si="74"/>
        <v>259.76</v>
      </c>
      <c r="P97" s="64">
        <f t="shared" si="75"/>
        <v>129.88</v>
      </c>
      <c r="R97" s="82">
        <f t="shared" si="76"/>
        <v>36.42</v>
      </c>
    </row>
    <row r="98" spans="1:18" s="43" customFormat="1" ht="30" customHeight="1">
      <c r="A98" s="55">
        <v>1</v>
      </c>
      <c r="B98" s="55" t="s">
        <v>265</v>
      </c>
      <c r="C98" s="122">
        <v>66</v>
      </c>
      <c r="D98" s="55">
        <v>76</v>
      </c>
      <c r="E98" s="63" t="s">
        <v>182</v>
      </c>
      <c r="F98" s="40" t="s">
        <v>339</v>
      </c>
      <c r="G98" s="81">
        <f t="shared" si="70"/>
        <v>253</v>
      </c>
      <c r="H98" s="146">
        <f t="shared" si="71"/>
        <v>253</v>
      </c>
      <c r="I98" s="68">
        <f t="shared" si="72"/>
        <v>23.4</v>
      </c>
      <c r="J98" s="68">
        <f t="shared" si="73"/>
        <v>276.39999999999998</v>
      </c>
      <c r="K98" s="41"/>
      <c r="L98" s="42">
        <v>126.37</v>
      </c>
      <c r="M98" s="59">
        <f t="shared" si="74"/>
        <v>252.74</v>
      </c>
      <c r="P98" s="64">
        <f t="shared" si="75"/>
        <v>126.37</v>
      </c>
      <c r="R98" s="82">
        <f t="shared" si="76"/>
        <v>34.83</v>
      </c>
    </row>
    <row r="99" spans="1:18" s="43" customFormat="1" ht="30" customHeight="1">
      <c r="A99" s="55">
        <v>1</v>
      </c>
      <c r="B99" s="55" t="s">
        <v>266</v>
      </c>
      <c r="C99" s="122">
        <v>28.25</v>
      </c>
      <c r="D99" s="55">
        <v>135</v>
      </c>
      <c r="E99" s="63" t="s">
        <v>182</v>
      </c>
      <c r="F99" s="40" t="s">
        <v>339</v>
      </c>
      <c r="G99" s="81">
        <f t="shared" si="70"/>
        <v>252</v>
      </c>
      <c r="H99" s="146">
        <f t="shared" si="71"/>
        <v>252</v>
      </c>
      <c r="I99" s="68">
        <f t="shared" si="72"/>
        <v>23.31</v>
      </c>
      <c r="J99" s="68">
        <f t="shared" si="73"/>
        <v>275.31</v>
      </c>
      <c r="K99" s="41"/>
      <c r="L99" s="42">
        <v>100.44</v>
      </c>
      <c r="M99" s="133">
        <f>SUM(L99/(1-$N$10))</f>
        <v>251.1</v>
      </c>
      <c r="P99" s="64">
        <f t="shared" si="75"/>
        <v>100.44</v>
      </c>
      <c r="R99" s="82">
        <f t="shared" si="76"/>
        <v>26.48</v>
      </c>
    </row>
    <row r="100" spans="1:18" s="43" customFormat="1" ht="30" customHeight="1">
      <c r="A100" s="55">
        <v>1</v>
      </c>
      <c r="B100" s="55" t="s">
        <v>267</v>
      </c>
      <c r="C100" s="122">
        <v>59.25</v>
      </c>
      <c r="D100" s="55">
        <v>135</v>
      </c>
      <c r="E100" s="63" t="s">
        <v>182</v>
      </c>
      <c r="F100" s="40" t="s">
        <v>339</v>
      </c>
      <c r="G100" s="81">
        <f t="shared" si="70"/>
        <v>385</v>
      </c>
      <c r="H100" s="146">
        <f t="shared" si="71"/>
        <v>385</v>
      </c>
      <c r="I100" s="68">
        <f t="shared" si="72"/>
        <v>35.61</v>
      </c>
      <c r="J100" s="68">
        <f t="shared" si="73"/>
        <v>420.61</v>
      </c>
      <c r="K100" s="41"/>
      <c r="L100" s="42">
        <v>153.79</v>
      </c>
      <c r="M100" s="133">
        <f t="shared" ref="M100:M114" si="77">SUM(L100/(1-$N$10))</f>
        <v>384.48</v>
      </c>
      <c r="P100" s="64">
        <f t="shared" si="75"/>
        <v>153.79</v>
      </c>
      <c r="R100" s="82">
        <f t="shared" si="76"/>
        <v>55.55</v>
      </c>
    </row>
    <row r="101" spans="1:18" s="43" customFormat="1" ht="30" customHeight="1">
      <c r="A101" s="55">
        <v>1</v>
      </c>
      <c r="B101" s="55" t="s">
        <v>268</v>
      </c>
      <c r="C101" s="122">
        <v>56.5</v>
      </c>
      <c r="D101" s="55">
        <v>135</v>
      </c>
      <c r="E101" s="63" t="s">
        <v>182</v>
      </c>
      <c r="F101" s="40" t="s">
        <v>339</v>
      </c>
      <c r="G101" s="81">
        <f t="shared" si="70"/>
        <v>373</v>
      </c>
      <c r="H101" s="146">
        <f t="shared" si="71"/>
        <v>373</v>
      </c>
      <c r="I101" s="68">
        <f t="shared" si="72"/>
        <v>34.5</v>
      </c>
      <c r="J101" s="68">
        <f t="shared" si="73"/>
        <v>407.5</v>
      </c>
      <c r="K101" s="41"/>
      <c r="L101" s="135">
        <v>149.05000000000001</v>
      </c>
      <c r="M101" s="133">
        <f>SUM(L101/(1-$N$10))</f>
        <v>372.63</v>
      </c>
      <c r="P101" s="64">
        <f>L101*A101</f>
        <v>149.05000000000001</v>
      </c>
      <c r="R101" s="82">
        <f t="shared" si="76"/>
        <v>52.97</v>
      </c>
    </row>
    <row r="102" spans="1:18" s="43" customFormat="1" ht="30" customHeight="1">
      <c r="A102" s="55">
        <v>1</v>
      </c>
      <c r="B102" s="55" t="s">
        <v>269</v>
      </c>
      <c r="C102" s="122">
        <v>71.5</v>
      </c>
      <c r="D102" s="55">
        <v>135</v>
      </c>
      <c r="E102" s="63" t="s">
        <v>182</v>
      </c>
      <c r="F102" s="40" t="s">
        <v>339</v>
      </c>
      <c r="G102" s="81">
        <f t="shared" si="70"/>
        <v>438</v>
      </c>
      <c r="H102" s="146">
        <f t="shared" si="71"/>
        <v>438</v>
      </c>
      <c r="I102" s="68">
        <f t="shared" si="72"/>
        <v>40.520000000000003</v>
      </c>
      <c r="J102" s="68">
        <f t="shared" si="73"/>
        <v>478.52</v>
      </c>
      <c r="K102" s="41"/>
      <c r="L102" s="42">
        <v>174.87</v>
      </c>
      <c r="M102" s="133">
        <f t="shared" si="77"/>
        <v>437.18</v>
      </c>
      <c r="P102" s="64">
        <f t="shared" si="75"/>
        <v>174.87</v>
      </c>
      <c r="R102" s="82">
        <f t="shared" si="76"/>
        <v>67.03</v>
      </c>
    </row>
    <row r="103" spans="1:18" s="43" customFormat="1" ht="30" customHeight="1">
      <c r="A103" s="55">
        <v>1</v>
      </c>
      <c r="B103" s="55" t="s">
        <v>270</v>
      </c>
      <c r="C103" s="122">
        <v>34.5</v>
      </c>
      <c r="D103" s="55">
        <v>135</v>
      </c>
      <c r="E103" s="63" t="s">
        <v>182</v>
      </c>
      <c r="F103" s="40" t="s">
        <v>339</v>
      </c>
      <c r="G103" s="81">
        <f t="shared" si="70"/>
        <v>278</v>
      </c>
      <c r="H103" s="146">
        <f t="shared" si="71"/>
        <v>278</v>
      </c>
      <c r="I103" s="68">
        <f t="shared" si="72"/>
        <v>25.72</v>
      </c>
      <c r="J103" s="68">
        <f t="shared" si="73"/>
        <v>303.72000000000003</v>
      </c>
      <c r="K103" s="41"/>
      <c r="L103" s="42">
        <v>111.18</v>
      </c>
      <c r="M103" s="133">
        <f t="shared" si="77"/>
        <v>277.95</v>
      </c>
      <c r="P103" s="64">
        <f t="shared" si="75"/>
        <v>111.18</v>
      </c>
      <c r="R103" s="82">
        <f t="shared" si="76"/>
        <v>32.340000000000003</v>
      </c>
    </row>
    <row r="104" spans="1:18" s="43" customFormat="1" ht="30" customHeight="1">
      <c r="A104" s="55">
        <v>1</v>
      </c>
      <c r="B104" s="55" t="s">
        <v>271</v>
      </c>
      <c r="C104" s="122">
        <v>68.5</v>
      </c>
      <c r="D104" s="55">
        <v>135</v>
      </c>
      <c r="E104" s="63" t="s">
        <v>182</v>
      </c>
      <c r="F104" s="40" t="s">
        <v>339</v>
      </c>
      <c r="G104" s="81">
        <f t="shared" si="70"/>
        <v>425</v>
      </c>
      <c r="H104" s="146">
        <f t="shared" si="71"/>
        <v>425</v>
      </c>
      <c r="I104" s="68">
        <f t="shared" si="72"/>
        <v>39.31</v>
      </c>
      <c r="J104" s="68">
        <f t="shared" si="73"/>
        <v>464.31</v>
      </c>
      <c r="K104" s="41"/>
      <c r="L104" s="42">
        <v>169.71</v>
      </c>
      <c r="M104" s="133">
        <f t="shared" si="77"/>
        <v>424.28</v>
      </c>
      <c r="P104" s="64">
        <f t="shared" si="75"/>
        <v>169.71</v>
      </c>
      <c r="R104" s="82">
        <f t="shared" si="76"/>
        <v>64.22</v>
      </c>
    </row>
    <row r="105" spans="1:18" s="43" customFormat="1" ht="30" customHeight="1">
      <c r="A105" s="55">
        <v>1</v>
      </c>
      <c r="B105" s="55" t="s">
        <v>272</v>
      </c>
      <c r="C105" s="122">
        <v>38.5</v>
      </c>
      <c r="D105" s="55">
        <v>135</v>
      </c>
      <c r="E105" s="63" t="s">
        <v>182</v>
      </c>
      <c r="F105" s="40" t="s">
        <v>339</v>
      </c>
      <c r="G105" s="81">
        <f t="shared" si="70"/>
        <v>296</v>
      </c>
      <c r="H105" s="146">
        <f t="shared" si="71"/>
        <v>296</v>
      </c>
      <c r="I105" s="68">
        <f t="shared" si="72"/>
        <v>27.38</v>
      </c>
      <c r="J105" s="68">
        <f t="shared" si="73"/>
        <v>323.38</v>
      </c>
      <c r="K105" s="41"/>
      <c r="L105" s="42">
        <v>118.08</v>
      </c>
      <c r="M105" s="133">
        <f t="shared" si="77"/>
        <v>295.2</v>
      </c>
      <c r="P105" s="64">
        <f t="shared" si="75"/>
        <v>118.08</v>
      </c>
      <c r="R105" s="82">
        <f t="shared" si="76"/>
        <v>36.090000000000003</v>
      </c>
    </row>
    <row r="106" spans="1:18" s="43" customFormat="1" ht="30" customHeight="1">
      <c r="A106" s="55">
        <v>1</v>
      </c>
      <c r="B106" s="55" t="s">
        <v>273</v>
      </c>
      <c r="C106" s="122">
        <v>79</v>
      </c>
      <c r="D106" s="55">
        <v>135</v>
      </c>
      <c r="E106" s="63" t="s">
        <v>182</v>
      </c>
      <c r="F106" s="40" t="s">
        <v>339</v>
      </c>
      <c r="G106" s="81">
        <f t="shared" si="70"/>
        <v>470</v>
      </c>
      <c r="H106" s="146">
        <f t="shared" si="71"/>
        <v>470</v>
      </c>
      <c r="I106" s="68">
        <f t="shared" si="72"/>
        <v>43.48</v>
      </c>
      <c r="J106" s="68">
        <f t="shared" si="73"/>
        <v>513.48</v>
      </c>
      <c r="K106" s="41"/>
      <c r="L106" s="42">
        <v>187.78</v>
      </c>
      <c r="M106" s="133">
        <f t="shared" si="77"/>
        <v>469.45</v>
      </c>
      <c r="P106" s="64">
        <f t="shared" si="75"/>
        <v>187.78</v>
      </c>
      <c r="R106" s="82">
        <f t="shared" si="76"/>
        <v>74.06</v>
      </c>
    </row>
    <row r="107" spans="1:18" s="43" customFormat="1" ht="30" customHeight="1">
      <c r="A107" s="55">
        <v>1</v>
      </c>
      <c r="B107" s="55" t="s">
        <v>274</v>
      </c>
      <c r="C107" s="122">
        <v>76.25</v>
      </c>
      <c r="D107" s="55">
        <v>135</v>
      </c>
      <c r="E107" s="63" t="s">
        <v>182</v>
      </c>
      <c r="F107" s="40" t="s">
        <v>339</v>
      </c>
      <c r="G107" s="81">
        <f t="shared" si="70"/>
        <v>458</v>
      </c>
      <c r="H107" s="146">
        <f t="shared" si="71"/>
        <v>458</v>
      </c>
      <c r="I107" s="68">
        <f t="shared" si="72"/>
        <v>42.37</v>
      </c>
      <c r="J107" s="68">
        <f t="shared" si="73"/>
        <v>500.37</v>
      </c>
      <c r="K107" s="41"/>
      <c r="L107" s="42">
        <v>183.05</v>
      </c>
      <c r="M107" s="133">
        <f t="shared" si="77"/>
        <v>457.63</v>
      </c>
      <c r="P107" s="64">
        <f t="shared" si="75"/>
        <v>183.05</v>
      </c>
      <c r="R107" s="82">
        <f t="shared" si="76"/>
        <v>71.48</v>
      </c>
    </row>
    <row r="108" spans="1:18" s="43" customFormat="1" ht="30" customHeight="1">
      <c r="A108" s="55">
        <v>1</v>
      </c>
      <c r="B108" s="55" t="s">
        <v>275</v>
      </c>
      <c r="C108" s="122">
        <v>54.375</v>
      </c>
      <c r="D108" s="55">
        <v>135</v>
      </c>
      <c r="E108" s="63" t="s">
        <v>182</v>
      </c>
      <c r="F108" s="40" t="s">
        <v>339</v>
      </c>
      <c r="G108" s="81">
        <f t="shared" si="70"/>
        <v>364</v>
      </c>
      <c r="H108" s="146">
        <f t="shared" si="71"/>
        <v>364</v>
      </c>
      <c r="I108" s="68">
        <f t="shared" si="72"/>
        <v>33.67</v>
      </c>
      <c r="J108" s="68">
        <f t="shared" si="73"/>
        <v>397.67</v>
      </c>
      <c r="K108" s="41"/>
      <c r="L108" s="42">
        <v>145.4</v>
      </c>
      <c r="M108" s="133">
        <f t="shared" si="77"/>
        <v>363.5</v>
      </c>
      <c r="P108" s="64">
        <f t="shared" si="75"/>
        <v>145.4</v>
      </c>
      <c r="R108" s="82">
        <f t="shared" si="76"/>
        <v>50.98</v>
      </c>
    </row>
    <row r="109" spans="1:18" s="43" customFormat="1" ht="30" customHeight="1">
      <c r="A109" s="55">
        <v>1</v>
      </c>
      <c r="B109" s="55" t="s">
        <v>276</v>
      </c>
      <c r="C109" s="122">
        <v>83.375</v>
      </c>
      <c r="D109" s="55">
        <v>135</v>
      </c>
      <c r="E109" s="63" t="s">
        <v>182</v>
      </c>
      <c r="F109" s="40" t="s">
        <v>339</v>
      </c>
      <c r="G109" s="81">
        <f t="shared" si="70"/>
        <v>489</v>
      </c>
      <c r="H109" s="146">
        <f t="shared" si="71"/>
        <v>489</v>
      </c>
      <c r="I109" s="68">
        <f t="shared" si="72"/>
        <v>45.23</v>
      </c>
      <c r="J109" s="68">
        <f t="shared" si="73"/>
        <v>534.23</v>
      </c>
      <c r="K109" s="41"/>
      <c r="L109" s="42">
        <v>195.32</v>
      </c>
      <c r="M109" s="133">
        <f t="shared" si="77"/>
        <v>488.3</v>
      </c>
      <c r="P109" s="64">
        <f t="shared" si="75"/>
        <v>195.32</v>
      </c>
      <c r="R109" s="82">
        <f t="shared" si="76"/>
        <v>78.16</v>
      </c>
    </row>
    <row r="110" spans="1:18" s="43" customFormat="1" ht="30" customHeight="1">
      <c r="A110" s="55">
        <v>1</v>
      </c>
      <c r="B110" s="55" t="s">
        <v>277</v>
      </c>
      <c r="C110" s="122">
        <v>40.75</v>
      </c>
      <c r="D110" s="55">
        <v>135</v>
      </c>
      <c r="E110" s="63" t="s">
        <v>182</v>
      </c>
      <c r="F110" s="40" t="s">
        <v>339</v>
      </c>
      <c r="G110" s="81">
        <f t="shared" si="70"/>
        <v>305</v>
      </c>
      <c r="H110" s="146">
        <f t="shared" si="71"/>
        <v>305</v>
      </c>
      <c r="I110" s="68">
        <f t="shared" si="72"/>
        <v>28.21</v>
      </c>
      <c r="J110" s="68">
        <f t="shared" si="73"/>
        <v>333.21</v>
      </c>
      <c r="K110" s="41"/>
      <c r="L110" s="42">
        <v>121.94</v>
      </c>
      <c r="M110" s="133">
        <f t="shared" si="77"/>
        <v>304.85000000000002</v>
      </c>
      <c r="P110" s="64">
        <f t="shared" si="75"/>
        <v>121.94</v>
      </c>
      <c r="R110" s="82">
        <f t="shared" si="76"/>
        <v>38.200000000000003</v>
      </c>
    </row>
    <row r="111" spans="1:18" s="43" customFormat="1" ht="30" customHeight="1">
      <c r="A111" s="55">
        <v>1</v>
      </c>
      <c r="B111" s="55" t="s">
        <v>278</v>
      </c>
      <c r="C111" s="122">
        <v>80.5</v>
      </c>
      <c r="D111" s="55">
        <v>135</v>
      </c>
      <c r="E111" s="63" t="s">
        <v>182</v>
      </c>
      <c r="F111" s="40" t="s">
        <v>339</v>
      </c>
      <c r="G111" s="81">
        <f t="shared" si="70"/>
        <v>476</v>
      </c>
      <c r="H111" s="146">
        <f t="shared" si="71"/>
        <v>476</v>
      </c>
      <c r="I111" s="68">
        <f t="shared" si="72"/>
        <v>44.03</v>
      </c>
      <c r="J111" s="68">
        <f t="shared" si="73"/>
        <v>520.03</v>
      </c>
      <c r="K111" s="41"/>
      <c r="L111" s="42">
        <v>190.37</v>
      </c>
      <c r="M111" s="133">
        <f t="shared" si="77"/>
        <v>475.93</v>
      </c>
      <c r="P111" s="64">
        <f t="shared" si="75"/>
        <v>190.37</v>
      </c>
      <c r="R111" s="82">
        <f t="shared" si="76"/>
        <v>75.47</v>
      </c>
    </row>
    <row r="112" spans="1:18" s="43" customFormat="1" ht="30" customHeight="1">
      <c r="A112" s="55">
        <v>1</v>
      </c>
      <c r="B112" s="55" t="s">
        <v>279</v>
      </c>
      <c r="C112" s="122">
        <v>32.5</v>
      </c>
      <c r="D112" s="55">
        <v>135</v>
      </c>
      <c r="E112" s="63" t="s">
        <v>182</v>
      </c>
      <c r="F112" s="40" t="s">
        <v>339</v>
      </c>
      <c r="G112" s="81">
        <f t="shared" si="70"/>
        <v>270</v>
      </c>
      <c r="H112" s="146">
        <f t="shared" si="71"/>
        <v>270</v>
      </c>
      <c r="I112" s="68">
        <f t="shared" si="72"/>
        <v>24.98</v>
      </c>
      <c r="J112" s="68">
        <f t="shared" si="73"/>
        <v>294.98</v>
      </c>
      <c r="K112" s="41"/>
      <c r="L112" s="42">
        <v>107.75</v>
      </c>
      <c r="M112" s="133">
        <f t="shared" si="77"/>
        <v>269.38</v>
      </c>
      <c r="P112" s="64">
        <f t="shared" si="75"/>
        <v>107.75</v>
      </c>
      <c r="R112" s="82">
        <f t="shared" si="76"/>
        <v>30.47</v>
      </c>
    </row>
    <row r="113" spans="1:18" s="43" customFormat="1" ht="30" customHeight="1">
      <c r="A113" s="55">
        <v>1</v>
      </c>
      <c r="B113" s="55" t="s">
        <v>280</v>
      </c>
      <c r="C113" s="122">
        <v>67.5</v>
      </c>
      <c r="D113" s="55">
        <v>135</v>
      </c>
      <c r="E113" s="63" t="s">
        <v>182</v>
      </c>
      <c r="F113" s="40" t="s">
        <v>339</v>
      </c>
      <c r="G113" s="81">
        <f t="shared" si="70"/>
        <v>420</v>
      </c>
      <c r="H113" s="146">
        <f t="shared" si="71"/>
        <v>420</v>
      </c>
      <c r="I113" s="68">
        <f t="shared" si="72"/>
        <v>38.85</v>
      </c>
      <c r="J113" s="68">
        <f t="shared" si="73"/>
        <v>458.85</v>
      </c>
      <c r="K113" s="41"/>
      <c r="L113" s="42">
        <v>167.98</v>
      </c>
      <c r="M113" s="133">
        <f t="shared" si="77"/>
        <v>419.95</v>
      </c>
      <c r="P113" s="64">
        <f t="shared" si="75"/>
        <v>167.98</v>
      </c>
      <c r="R113" s="82">
        <f t="shared" si="76"/>
        <v>63.28</v>
      </c>
    </row>
    <row r="114" spans="1:18" s="43" customFormat="1" ht="30" customHeight="1">
      <c r="A114" s="55">
        <v>1</v>
      </c>
      <c r="B114" s="55" t="s">
        <v>281</v>
      </c>
      <c r="C114" s="122">
        <v>64.625</v>
      </c>
      <c r="D114" s="55">
        <v>135</v>
      </c>
      <c r="E114" s="63" t="s">
        <v>182</v>
      </c>
      <c r="F114" s="40" t="s">
        <v>339</v>
      </c>
      <c r="G114" s="81">
        <f t="shared" si="70"/>
        <v>408</v>
      </c>
      <c r="H114" s="146">
        <f t="shared" si="71"/>
        <v>408</v>
      </c>
      <c r="I114" s="68">
        <f t="shared" si="72"/>
        <v>37.74</v>
      </c>
      <c r="J114" s="68">
        <f t="shared" si="73"/>
        <v>445.74</v>
      </c>
      <c r="K114" s="41"/>
      <c r="L114" s="42">
        <v>163.04</v>
      </c>
      <c r="M114" s="133">
        <f t="shared" si="77"/>
        <v>407.6</v>
      </c>
      <c r="P114" s="64">
        <f t="shared" si="75"/>
        <v>163.04</v>
      </c>
      <c r="R114" s="82">
        <f t="shared" si="76"/>
        <v>60.59</v>
      </c>
    </row>
    <row r="115" spans="1:18" s="43" customFormat="1" ht="30" customHeight="1">
      <c r="A115" s="55">
        <v>1</v>
      </c>
      <c r="B115" s="55" t="s">
        <v>282</v>
      </c>
      <c r="C115" s="122">
        <v>90.25</v>
      </c>
      <c r="D115" s="55">
        <v>86.5</v>
      </c>
      <c r="E115" s="63" t="s">
        <v>182</v>
      </c>
      <c r="F115" s="40" t="s">
        <v>339</v>
      </c>
      <c r="G115" s="81">
        <f t="shared" si="70"/>
        <v>362</v>
      </c>
      <c r="H115" s="146">
        <f t="shared" si="71"/>
        <v>362</v>
      </c>
      <c r="I115" s="68">
        <f t="shared" si="72"/>
        <v>33.49</v>
      </c>
      <c r="J115" s="68">
        <f t="shared" si="73"/>
        <v>395.49</v>
      </c>
      <c r="K115" s="41"/>
      <c r="L115" s="42">
        <v>180.9</v>
      </c>
      <c r="M115" s="59">
        <f t="shared" si="74"/>
        <v>361.8</v>
      </c>
      <c r="P115" s="64">
        <f t="shared" si="75"/>
        <v>180.9</v>
      </c>
      <c r="R115" s="82">
        <f t="shared" si="76"/>
        <v>54.21</v>
      </c>
    </row>
    <row r="116" spans="1:18" s="43" customFormat="1" ht="30" customHeight="1">
      <c r="A116" s="55">
        <v>1</v>
      </c>
      <c r="B116" s="55" t="s">
        <v>283</v>
      </c>
      <c r="C116" s="122">
        <v>90.375</v>
      </c>
      <c r="D116" s="55">
        <v>86.5</v>
      </c>
      <c r="E116" s="63" t="s">
        <v>182</v>
      </c>
      <c r="F116" s="40" t="s">
        <v>339</v>
      </c>
      <c r="G116" s="81">
        <f t="shared" si="70"/>
        <v>363</v>
      </c>
      <c r="H116" s="146">
        <f t="shared" si="71"/>
        <v>363</v>
      </c>
      <c r="I116" s="68">
        <f t="shared" si="72"/>
        <v>33.58</v>
      </c>
      <c r="J116" s="68">
        <f t="shared" si="73"/>
        <v>396.58</v>
      </c>
      <c r="K116" s="41"/>
      <c r="L116" s="42">
        <v>181.09</v>
      </c>
      <c r="M116" s="59">
        <f t="shared" si="74"/>
        <v>362.18</v>
      </c>
      <c r="P116" s="64">
        <f t="shared" si="75"/>
        <v>181.09</v>
      </c>
      <c r="R116" s="82">
        <f t="shared" si="76"/>
        <v>54.29</v>
      </c>
    </row>
    <row r="117" spans="1:18" s="43" customFormat="1" ht="30" customHeight="1">
      <c r="A117" s="55">
        <v>1</v>
      </c>
      <c r="B117" s="55" t="s">
        <v>284</v>
      </c>
      <c r="C117" s="122">
        <v>63</v>
      </c>
      <c r="D117" s="55">
        <v>86.5</v>
      </c>
      <c r="E117" s="63" t="s">
        <v>182</v>
      </c>
      <c r="F117" s="40" t="s">
        <v>339</v>
      </c>
      <c r="G117" s="81">
        <f t="shared" si="70"/>
        <v>260</v>
      </c>
      <c r="H117" s="146">
        <f t="shared" si="71"/>
        <v>260</v>
      </c>
      <c r="I117" s="68">
        <f t="shared" si="72"/>
        <v>24.05</v>
      </c>
      <c r="J117" s="68">
        <f t="shared" si="73"/>
        <v>284.05</v>
      </c>
      <c r="K117" s="41"/>
      <c r="L117" s="42">
        <v>129.53</v>
      </c>
      <c r="M117" s="59">
        <f t="shared" si="74"/>
        <v>259.06</v>
      </c>
      <c r="P117" s="64">
        <f t="shared" si="75"/>
        <v>129.53</v>
      </c>
      <c r="R117" s="82">
        <f t="shared" si="76"/>
        <v>37.840000000000003</v>
      </c>
    </row>
    <row r="118" spans="1:18" s="43" customFormat="1" ht="30" customHeight="1">
      <c r="A118" s="55">
        <v>1</v>
      </c>
      <c r="B118" s="55" t="s">
        <v>285</v>
      </c>
      <c r="C118" s="122">
        <v>70.125</v>
      </c>
      <c r="D118" s="55">
        <v>86.5</v>
      </c>
      <c r="E118" s="63" t="s">
        <v>182</v>
      </c>
      <c r="F118" s="40" t="s">
        <v>339</v>
      </c>
      <c r="G118" s="81">
        <f t="shared" si="70"/>
        <v>278</v>
      </c>
      <c r="H118" s="146">
        <f t="shared" si="71"/>
        <v>278</v>
      </c>
      <c r="I118" s="68">
        <f t="shared" si="72"/>
        <v>25.72</v>
      </c>
      <c r="J118" s="68">
        <f t="shared" si="73"/>
        <v>303.72000000000003</v>
      </c>
      <c r="K118" s="41"/>
      <c r="L118" s="42">
        <v>138.54</v>
      </c>
      <c r="M118" s="59">
        <f t="shared" si="74"/>
        <v>277.08</v>
      </c>
      <c r="P118" s="64">
        <f t="shared" si="75"/>
        <v>138.54</v>
      </c>
      <c r="R118" s="82">
        <f t="shared" si="76"/>
        <v>42.12</v>
      </c>
    </row>
    <row r="119" spans="1:18" s="43" customFormat="1" ht="30" customHeight="1">
      <c r="A119" s="55">
        <v>1</v>
      </c>
      <c r="B119" s="55" t="s">
        <v>286</v>
      </c>
      <c r="C119" s="122">
        <v>38.125</v>
      </c>
      <c r="D119" s="55">
        <v>86.5</v>
      </c>
      <c r="E119" s="63" t="s">
        <v>182</v>
      </c>
      <c r="F119" s="40" t="s">
        <v>339</v>
      </c>
      <c r="G119" s="81">
        <f t="shared" si="70"/>
        <v>197</v>
      </c>
      <c r="H119" s="146">
        <f t="shared" si="71"/>
        <v>197</v>
      </c>
      <c r="I119" s="68">
        <f t="shared" si="72"/>
        <v>18.22</v>
      </c>
      <c r="J119" s="68">
        <f t="shared" si="73"/>
        <v>215.22</v>
      </c>
      <c r="K119" s="41"/>
      <c r="L119" s="42">
        <v>98.07</v>
      </c>
      <c r="M119" s="59">
        <f t="shared" si="74"/>
        <v>196.14</v>
      </c>
      <c r="P119" s="64">
        <f t="shared" si="75"/>
        <v>98.07</v>
      </c>
      <c r="R119" s="82">
        <f t="shared" si="76"/>
        <v>22.9</v>
      </c>
    </row>
    <row r="120" spans="1:18" s="43" customFormat="1" ht="30" customHeight="1">
      <c r="A120" s="55">
        <v>1</v>
      </c>
      <c r="B120" s="55" t="s">
        <v>287</v>
      </c>
      <c r="C120" s="122">
        <v>79</v>
      </c>
      <c r="D120" s="55">
        <v>86.5</v>
      </c>
      <c r="E120" s="63" t="s">
        <v>182</v>
      </c>
      <c r="F120" s="40" t="s">
        <v>339</v>
      </c>
      <c r="G120" s="81">
        <f t="shared" si="70"/>
        <v>300</v>
      </c>
      <c r="H120" s="146">
        <f t="shared" si="71"/>
        <v>300</v>
      </c>
      <c r="I120" s="68">
        <f t="shared" si="72"/>
        <v>27.75</v>
      </c>
      <c r="J120" s="68">
        <f t="shared" si="73"/>
        <v>327.75</v>
      </c>
      <c r="K120" s="41"/>
      <c r="L120" s="42">
        <v>149.76</v>
      </c>
      <c r="M120" s="59">
        <f t="shared" si="74"/>
        <v>299.52</v>
      </c>
      <c r="P120" s="64">
        <f t="shared" si="75"/>
        <v>149.76</v>
      </c>
      <c r="R120" s="82">
        <f t="shared" si="76"/>
        <v>47.45</v>
      </c>
    </row>
    <row r="121" spans="1:18" s="43" customFormat="1" ht="30" customHeight="1">
      <c r="A121" s="55">
        <v>1</v>
      </c>
      <c r="B121" s="55" t="s">
        <v>288</v>
      </c>
      <c r="C121" s="122">
        <v>80.125</v>
      </c>
      <c r="D121" s="55">
        <v>86.5</v>
      </c>
      <c r="E121" s="63" t="s">
        <v>182</v>
      </c>
      <c r="F121" s="40" t="s">
        <v>339</v>
      </c>
      <c r="G121" s="81">
        <f t="shared" si="70"/>
        <v>303</v>
      </c>
      <c r="H121" s="146">
        <f t="shared" si="71"/>
        <v>303</v>
      </c>
      <c r="I121" s="68">
        <f t="shared" si="72"/>
        <v>28.03</v>
      </c>
      <c r="J121" s="68">
        <f t="shared" si="73"/>
        <v>331.03</v>
      </c>
      <c r="K121" s="41"/>
      <c r="L121" s="42">
        <v>151.19</v>
      </c>
      <c r="M121" s="59">
        <f t="shared" si="74"/>
        <v>302.38</v>
      </c>
      <c r="P121" s="64">
        <f t="shared" si="75"/>
        <v>151.19</v>
      </c>
      <c r="R121" s="82">
        <f t="shared" si="76"/>
        <v>48.13</v>
      </c>
    </row>
    <row r="122" spans="1:18" s="43" customFormat="1" ht="30" customHeight="1">
      <c r="A122" s="55">
        <v>1</v>
      </c>
      <c r="B122" s="55" t="s">
        <v>289</v>
      </c>
      <c r="C122" s="122">
        <v>67.375</v>
      </c>
      <c r="D122" s="55">
        <v>86.5</v>
      </c>
      <c r="E122" s="63" t="s">
        <v>182</v>
      </c>
      <c r="F122" s="40" t="s">
        <v>339</v>
      </c>
      <c r="G122" s="81">
        <f t="shared" si="70"/>
        <v>271</v>
      </c>
      <c r="H122" s="146">
        <f t="shared" si="71"/>
        <v>271</v>
      </c>
      <c r="I122" s="68">
        <f t="shared" si="72"/>
        <v>25.07</v>
      </c>
      <c r="J122" s="68">
        <f t="shared" si="73"/>
        <v>296.07</v>
      </c>
      <c r="K122" s="41"/>
      <c r="L122" s="42">
        <v>135.06</v>
      </c>
      <c r="M122" s="59">
        <f t="shared" si="74"/>
        <v>270.12</v>
      </c>
      <c r="P122" s="64">
        <f t="shared" si="75"/>
        <v>135.06</v>
      </c>
      <c r="R122" s="82">
        <f t="shared" si="76"/>
        <v>40.47</v>
      </c>
    </row>
    <row r="123" spans="1:18" s="43" customFormat="1" ht="30" customHeight="1">
      <c r="A123" s="55">
        <v>1</v>
      </c>
      <c r="B123" s="55" t="s">
        <v>290</v>
      </c>
      <c r="C123" s="122">
        <v>32.25</v>
      </c>
      <c r="D123" s="55">
        <v>86.5</v>
      </c>
      <c r="E123" s="63" t="s">
        <v>182</v>
      </c>
      <c r="F123" s="40" t="s">
        <v>339</v>
      </c>
      <c r="G123" s="81">
        <f t="shared" si="70"/>
        <v>182</v>
      </c>
      <c r="H123" s="146">
        <f t="shared" si="71"/>
        <v>182</v>
      </c>
      <c r="I123" s="68">
        <f t="shared" si="72"/>
        <v>16.84</v>
      </c>
      <c r="J123" s="68">
        <f t="shared" si="73"/>
        <v>198.84</v>
      </c>
      <c r="K123" s="41"/>
      <c r="L123" s="42">
        <v>90.66</v>
      </c>
      <c r="M123" s="59">
        <f t="shared" si="74"/>
        <v>181.32</v>
      </c>
      <c r="P123" s="64">
        <f t="shared" si="75"/>
        <v>90.66</v>
      </c>
      <c r="R123" s="82">
        <f t="shared" si="76"/>
        <v>19.37</v>
      </c>
    </row>
    <row r="124" spans="1:18" s="43" customFormat="1" ht="30" customHeight="1">
      <c r="A124" s="55">
        <v>1</v>
      </c>
      <c r="B124" s="55" t="s">
        <v>291</v>
      </c>
      <c r="C124" s="122">
        <v>64.5</v>
      </c>
      <c r="D124" s="55">
        <v>86.5</v>
      </c>
      <c r="E124" s="63" t="s">
        <v>182</v>
      </c>
      <c r="F124" s="40" t="s">
        <v>339</v>
      </c>
      <c r="G124" s="81">
        <f t="shared" si="70"/>
        <v>263</v>
      </c>
      <c r="H124" s="146">
        <f t="shared" si="71"/>
        <v>263</v>
      </c>
      <c r="I124" s="68">
        <f t="shared" si="72"/>
        <v>24.33</v>
      </c>
      <c r="J124" s="68">
        <f t="shared" si="73"/>
        <v>287.33</v>
      </c>
      <c r="K124" s="41"/>
      <c r="L124" s="42">
        <v>131.41999999999999</v>
      </c>
      <c r="M124" s="59">
        <f t="shared" si="74"/>
        <v>262.83999999999997</v>
      </c>
      <c r="P124" s="64">
        <f t="shared" si="75"/>
        <v>131.41999999999999</v>
      </c>
      <c r="R124" s="82">
        <f t="shared" si="76"/>
        <v>38.74</v>
      </c>
    </row>
    <row r="125" spans="1:18" s="43" customFormat="1" ht="30" customHeight="1">
      <c r="A125" s="55">
        <v>1</v>
      </c>
      <c r="B125" s="55" t="s">
        <v>292</v>
      </c>
      <c r="C125" s="122">
        <v>32.375</v>
      </c>
      <c r="D125" s="55">
        <v>86.5</v>
      </c>
      <c r="E125" s="63" t="s">
        <v>182</v>
      </c>
      <c r="F125" s="40" t="s">
        <v>339</v>
      </c>
      <c r="G125" s="81">
        <f t="shared" si="70"/>
        <v>182</v>
      </c>
      <c r="H125" s="146">
        <f t="shared" si="71"/>
        <v>182</v>
      </c>
      <c r="I125" s="68">
        <f t="shared" si="72"/>
        <v>16.84</v>
      </c>
      <c r="J125" s="68">
        <f t="shared" si="73"/>
        <v>198.84</v>
      </c>
      <c r="K125" s="41"/>
      <c r="L125" s="42">
        <v>90.8</v>
      </c>
      <c r="M125" s="59">
        <f t="shared" si="74"/>
        <v>181.6</v>
      </c>
      <c r="P125" s="64">
        <f t="shared" si="75"/>
        <v>90.8</v>
      </c>
      <c r="R125" s="82">
        <f t="shared" si="76"/>
        <v>19.45</v>
      </c>
    </row>
    <row r="126" spans="1:18" s="43" customFormat="1" ht="30" customHeight="1">
      <c r="A126" s="55">
        <v>1</v>
      </c>
      <c r="B126" s="55" t="s">
        <v>293</v>
      </c>
      <c r="C126" s="122">
        <v>67</v>
      </c>
      <c r="D126" s="55">
        <v>86.5</v>
      </c>
      <c r="E126" s="63" t="s">
        <v>182</v>
      </c>
      <c r="F126" s="40" t="s">
        <v>339</v>
      </c>
      <c r="G126" s="81">
        <f t="shared" si="70"/>
        <v>271</v>
      </c>
      <c r="H126" s="146">
        <f t="shared" si="71"/>
        <v>271</v>
      </c>
      <c r="I126" s="68">
        <f t="shared" si="72"/>
        <v>25.07</v>
      </c>
      <c r="J126" s="68">
        <f t="shared" si="73"/>
        <v>296.07</v>
      </c>
      <c r="K126" s="41"/>
      <c r="L126" s="42">
        <v>135.06</v>
      </c>
      <c r="M126" s="59">
        <f t="shared" si="74"/>
        <v>270.12</v>
      </c>
      <c r="P126" s="64">
        <f t="shared" si="75"/>
        <v>135.06</v>
      </c>
      <c r="R126" s="82">
        <f t="shared" si="76"/>
        <v>40.25</v>
      </c>
    </row>
    <row r="127" spans="1:18" s="43" customFormat="1" ht="30" customHeight="1">
      <c r="A127" s="55">
        <v>1</v>
      </c>
      <c r="B127" s="55" t="s">
        <v>294</v>
      </c>
      <c r="C127" s="122">
        <v>64.75</v>
      </c>
      <c r="D127" s="55">
        <v>86.5</v>
      </c>
      <c r="E127" s="63" t="s">
        <v>182</v>
      </c>
      <c r="F127" s="40" t="s">
        <v>339</v>
      </c>
      <c r="G127" s="81">
        <f t="shared" si="70"/>
        <v>264</v>
      </c>
      <c r="H127" s="146">
        <f t="shared" si="71"/>
        <v>264</v>
      </c>
      <c r="I127" s="68">
        <f t="shared" si="72"/>
        <v>24.42</v>
      </c>
      <c r="J127" s="68">
        <f t="shared" si="73"/>
        <v>288.42</v>
      </c>
      <c r="K127" s="41"/>
      <c r="L127" s="42">
        <v>131.74</v>
      </c>
      <c r="M127" s="59">
        <f t="shared" si="74"/>
        <v>263.48</v>
      </c>
      <c r="P127" s="64">
        <f t="shared" si="75"/>
        <v>131.74</v>
      </c>
      <c r="R127" s="82">
        <f t="shared" si="76"/>
        <v>38.89</v>
      </c>
    </row>
    <row r="128" spans="1:18" s="43" customFormat="1" ht="30" customHeight="1">
      <c r="A128" s="55">
        <v>1</v>
      </c>
      <c r="B128" s="55" t="s">
        <v>295</v>
      </c>
      <c r="C128" s="122">
        <v>67.5</v>
      </c>
      <c r="D128" s="55">
        <v>86.5</v>
      </c>
      <c r="E128" s="63" t="s">
        <v>182</v>
      </c>
      <c r="F128" s="40" t="s">
        <v>339</v>
      </c>
      <c r="G128" s="81">
        <f t="shared" si="70"/>
        <v>271</v>
      </c>
      <c r="H128" s="146">
        <f t="shared" si="71"/>
        <v>271</v>
      </c>
      <c r="I128" s="68">
        <f t="shared" si="72"/>
        <v>25.07</v>
      </c>
      <c r="J128" s="68">
        <f t="shared" si="73"/>
        <v>296.07</v>
      </c>
      <c r="K128" s="41"/>
      <c r="L128" s="42">
        <v>135.21</v>
      </c>
      <c r="M128" s="59">
        <f t="shared" si="74"/>
        <v>270.42</v>
      </c>
      <c r="P128" s="64">
        <f t="shared" si="75"/>
        <v>135.21</v>
      </c>
      <c r="R128" s="82">
        <f t="shared" si="76"/>
        <v>40.549999999999997</v>
      </c>
    </row>
    <row r="129" spans="1:18" s="43" customFormat="1" ht="30" customHeight="1">
      <c r="A129" s="55">
        <v>1</v>
      </c>
      <c r="B129" s="55" t="s">
        <v>296</v>
      </c>
      <c r="C129" s="122">
        <v>32.125</v>
      </c>
      <c r="D129" s="55">
        <v>86.5</v>
      </c>
      <c r="E129" s="63" t="s">
        <v>182</v>
      </c>
      <c r="F129" s="40" t="s">
        <v>339</v>
      </c>
      <c r="G129" s="81">
        <f t="shared" si="70"/>
        <v>181</v>
      </c>
      <c r="H129" s="146">
        <f t="shared" si="71"/>
        <v>181</v>
      </c>
      <c r="I129" s="68">
        <f t="shared" si="72"/>
        <v>16.739999999999998</v>
      </c>
      <c r="J129" s="68">
        <f t="shared" si="73"/>
        <v>197.74</v>
      </c>
      <c r="K129" s="41"/>
      <c r="L129" s="42">
        <v>90.49</v>
      </c>
      <c r="M129" s="59">
        <f t="shared" si="74"/>
        <v>180.98</v>
      </c>
      <c r="P129" s="64">
        <f t="shared" si="75"/>
        <v>90.49</v>
      </c>
      <c r="R129" s="82">
        <f t="shared" si="76"/>
        <v>19.3</v>
      </c>
    </row>
    <row r="130" spans="1:18" s="43" customFormat="1" ht="30" customHeight="1">
      <c r="A130" s="55">
        <v>1</v>
      </c>
      <c r="B130" s="55" t="s">
        <v>297</v>
      </c>
      <c r="C130" s="122">
        <v>64.625</v>
      </c>
      <c r="D130" s="55">
        <v>86.5</v>
      </c>
      <c r="E130" s="63" t="s">
        <v>182</v>
      </c>
      <c r="F130" s="40" t="s">
        <v>339</v>
      </c>
      <c r="G130" s="81">
        <f t="shared" si="70"/>
        <v>264</v>
      </c>
      <c r="H130" s="146">
        <f t="shared" si="71"/>
        <v>264</v>
      </c>
      <c r="I130" s="68">
        <f t="shared" si="72"/>
        <v>24.42</v>
      </c>
      <c r="J130" s="68">
        <f t="shared" si="73"/>
        <v>288.42</v>
      </c>
      <c r="K130" s="41"/>
      <c r="L130" s="42">
        <v>131.59</v>
      </c>
      <c r="M130" s="59">
        <f t="shared" si="74"/>
        <v>263.18</v>
      </c>
      <c r="P130" s="64">
        <f t="shared" si="75"/>
        <v>131.59</v>
      </c>
      <c r="R130" s="82">
        <f t="shared" si="76"/>
        <v>38.82</v>
      </c>
    </row>
    <row r="131" spans="1:18" s="43" customFormat="1" ht="30" customHeight="1">
      <c r="A131" s="55">
        <v>1</v>
      </c>
      <c r="B131" s="55" t="s">
        <v>298</v>
      </c>
      <c r="C131" s="122">
        <v>67.375</v>
      </c>
      <c r="D131" s="55">
        <v>86.5</v>
      </c>
      <c r="E131" s="63" t="s">
        <v>182</v>
      </c>
      <c r="F131" s="40" t="s">
        <v>339</v>
      </c>
      <c r="G131" s="81">
        <f t="shared" si="70"/>
        <v>271</v>
      </c>
      <c r="H131" s="146">
        <f t="shared" si="71"/>
        <v>271</v>
      </c>
      <c r="I131" s="68">
        <f t="shared" si="72"/>
        <v>25.07</v>
      </c>
      <c r="J131" s="68">
        <f t="shared" si="73"/>
        <v>296.07</v>
      </c>
      <c r="K131" s="41"/>
      <c r="L131" s="42">
        <v>135.06</v>
      </c>
      <c r="M131" s="59">
        <f t="shared" si="74"/>
        <v>270.12</v>
      </c>
      <c r="P131" s="64">
        <f t="shared" si="75"/>
        <v>135.06</v>
      </c>
      <c r="R131" s="82">
        <f t="shared" si="76"/>
        <v>40.47</v>
      </c>
    </row>
    <row r="132" spans="1:18" s="43" customFormat="1" ht="30" customHeight="1">
      <c r="A132" s="55">
        <v>1</v>
      </c>
      <c r="B132" s="55" t="s">
        <v>299</v>
      </c>
      <c r="C132" s="122">
        <v>32.125</v>
      </c>
      <c r="D132" s="55">
        <v>86.5</v>
      </c>
      <c r="E132" s="63" t="s">
        <v>182</v>
      </c>
      <c r="F132" s="40" t="s">
        <v>339</v>
      </c>
      <c r="G132" s="81">
        <f t="shared" ref="G132" si="78">ROUNDUP(M132,0)</f>
        <v>181</v>
      </c>
      <c r="H132" s="146">
        <f t="shared" ref="H132" si="79">G132*A132</f>
        <v>181</v>
      </c>
      <c r="I132" s="68">
        <f t="shared" ref="I132" si="80">SUM(H132*$I$11)</f>
        <v>16.739999999999998</v>
      </c>
      <c r="J132" s="68">
        <f t="shared" ref="J132" si="81">SUM(H132:I132)</f>
        <v>197.74</v>
      </c>
      <c r="K132" s="41"/>
      <c r="L132" s="42">
        <v>90.49</v>
      </c>
      <c r="M132" s="59">
        <f t="shared" ref="M132" si="82">SUM(L132/(1-$M$10))</f>
        <v>180.98</v>
      </c>
      <c r="P132" s="64">
        <f t="shared" ref="P132" si="83">L132*A132</f>
        <v>90.49</v>
      </c>
      <c r="R132" s="82">
        <f t="shared" ref="R132" si="84">SUM(((C132*D132)/144)*A132)</f>
        <v>19.3</v>
      </c>
    </row>
    <row r="133" spans="1:18" s="43" customFormat="1" ht="30" customHeight="1">
      <c r="A133" s="55">
        <v>1</v>
      </c>
      <c r="B133" s="55" t="s">
        <v>301</v>
      </c>
      <c r="C133" s="122">
        <v>84</v>
      </c>
      <c r="D133" s="55">
        <v>86.5</v>
      </c>
      <c r="E133" s="63" t="s">
        <v>182</v>
      </c>
      <c r="F133" s="40" t="s">
        <v>339</v>
      </c>
      <c r="G133" s="81">
        <f t="shared" si="70"/>
        <v>313</v>
      </c>
      <c r="H133" s="146">
        <f t="shared" si="71"/>
        <v>313</v>
      </c>
      <c r="I133" s="68">
        <f t="shared" si="72"/>
        <v>28.95</v>
      </c>
      <c r="J133" s="68">
        <f t="shared" si="73"/>
        <v>341.95</v>
      </c>
      <c r="K133" s="41"/>
      <c r="L133" s="42">
        <v>156.08000000000001</v>
      </c>
      <c r="M133" s="59">
        <f t="shared" si="74"/>
        <v>312.16000000000003</v>
      </c>
      <c r="P133" s="64">
        <f t="shared" si="75"/>
        <v>156.08000000000001</v>
      </c>
      <c r="R133" s="82">
        <f t="shared" si="76"/>
        <v>50.46</v>
      </c>
    </row>
    <row r="134" spans="1:18" s="43" customFormat="1" ht="30" customHeight="1">
      <c r="A134" s="55">
        <v>1</v>
      </c>
      <c r="B134" s="55" t="s">
        <v>300</v>
      </c>
      <c r="C134" s="122">
        <v>67</v>
      </c>
      <c r="D134" s="55">
        <v>86.5</v>
      </c>
      <c r="E134" s="63" t="s">
        <v>182</v>
      </c>
      <c r="F134" s="40" t="s">
        <v>339</v>
      </c>
      <c r="G134" s="81">
        <f t="shared" si="70"/>
        <v>270</v>
      </c>
      <c r="H134" s="146">
        <f t="shared" si="71"/>
        <v>270</v>
      </c>
      <c r="I134" s="68">
        <f t="shared" si="72"/>
        <v>24.98</v>
      </c>
      <c r="J134" s="68">
        <f t="shared" si="73"/>
        <v>294.98</v>
      </c>
      <c r="K134" s="41"/>
      <c r="L134" s="42">
        <v>134.59</v>
      </c>
      <c r="M134" s="59">
        <f t="shared" si="74"/>
        <v>269.18</v>
      </c>
      <c r="P134" s="64">
        <f t="shared" si="75"/>
        <v>134.59</v>
      </c>
      <c r="R134" s="82">
        <f t="shared" si="76"/>
        <v>40.25</v>
      </c>
    </row>
    <row r="135" spans="1:18" s="43" customFormat="1" ht="30" customHeight="1">
      <c r="A135" s="55">
        <v>1</v>
      </c>
      <c r="B135" s="55" t="s">
        <v>302</v>
      </c>
      <c r="C135" s="122">
        <v>52.625</v>
      </c>
      <c r="D135" s="55">
        <v>86.5</v>
      </c>
      <c r="E135" s="63" t="s">
        <v>182</v>
      </c>
      <c r="F135" s="40" t="s">
        <v>339</v>
      </c>
      <c r="G135" s="81">
        <f t="shared" si="70"/>
        <v>233</v>
      </c>
      <c r="H135" s="146">
        <f t="shared" si="71"/>
        <v>233</v>
      </c>
      <c r="I135" s="68">
        <f t="shared" si="72"/>
        <v>21.55</v>
      </c>
      <c r="J135" s="68">
        <f t="shared" si="73"/>
        <v>254.55</v>
      </c>
      <c r="K135" s="41"/>
      <c r="L135" s="42">
        <v>116.42</v>
      </c>
      <c r="M135" s="59">
        <f t="shared" si="74"/>
        <v>232.84</v>
      </c>
      <c r="P135" s="64">
        <f t="shared" si="75"/>
        <v>116.42</v>
      </c>
      <c r="R135" s="82">
        <f t="shared" si="76"/>
        <v>31.61</v>
      </c>
    </row>
    <row r="136" spans="1:18" s="43" customFormat="1" ht="30" customHeight="1">
      <c r="A136" s="55">
        <v>1</v>
      </c>
      <c r="B136" s="55" t="s">
        <v>303</v>
      </c>
      <c r="C136" s="122">
        <v>63</v>
      </c>
      <c r="D136" s="55">
        <v>26</v>
      </c>
      <c r="E136" s="63" t="s">
        <v>182</v>
      </c>
      <c r="F136" s="40" t="s">
        <v>339</v>
      </c>
      <c r="G136" s="81">
        <f t="shared" si="70"/>
        <v>182</v>
      </c>
      <c r="H136" s="146">
        <f t="shared" si="71"/>
        <v>182</v>
      </c>
      <c r="I136" s="68">
        <f t="shared" si="72"/>
        <v>16.84</v>
      </c>
      <c r="J136" s="68">
        <f t="shared" si="73"/>
        <v>198.84</v>
      </c>
      <c r="K136" s="41"/>
      <c r="L136" s="42">
        <v>90.89</v>
      </c>
      <c r="M136" s="59">
        <f t="shared" si="74"/>
        <v>181.78</v>
      </c>
      <c r="P136" s="64">
        <f t="shared" si="75"/>
        <v>90.89</v>
      </c>
      <c r="R136" s="82">
        <f t="shared" si="76"/>
        <v>11.38</v>
      </c>
    </row>
    <row r="137" spans="1:18" s="43" customFormat="1" ht="30" customHeight="1">
      <c r="A137" s="55">
        <v>1</v>
      </c>
      <c r="B137" s="55" t="s">
        <v>304</v>
      </c>
      <c r="C137" s="122">
        <v>23</v>
      </c>
      <c r="D137" s="55">
        <v>85</v>
      </c>
      <c r="E137" s="63" t="s">
        <v>182</v>
      </c>
      <c r="F137" s="40" t="s">
        <v>339</v>
      </c>
      <c r="G137" s="81">
        <f t="shared" si="70"/>
        <v>152</v>
      </c>
      <c r="H137" s="146">
        <f t="shared" si="71"/>
        <v>152</v>
      </c>
      <c r="I137" s="68">
        <f t="shared" si="72"/>
        <v>14.06</v>
      </c>
      <c r="J137" s="68">
        <f t="shared" si="73"/>
        <v>166.06</v>
      </c>
      <c r="K137" s="41"/>
      <c r="L137" s="42">
        <v>75.88</v>
      </c>
      <c r="M137" s="59">
        <f t="shared" si="74"/>
        <v>151.76</v>
      </c>
      <c r="P137" s="64">
        <f t="shared" si="75"/>
        <v>75.88</v>
      </c>
      <c r="R137" s="82">
        <f t="shared" si="76"/>
        <v>13.58</v>
      </c>
    </row>
    <row r="138" spans="1:18" s="43" customFormat="1" ht="30" customHeight="1">
      <c r="A138" s="55">
        <v>1</v>
      </c>
      <c r="B138" s="55" t="s">
        <v>305</v>
      </c>
      <c r="C138" s="122">
        <v>27.375</v>
      </c>
      <c r="D138" s="55">
        <v>72</v>
      </c>
      <c r="E138" s="63" t="s">
        <v>182</v>
      </c>
      <c r="F138" s="40" t="s">
        <v>339</v>
      </c>
      <c r="G138" s="81">
        <f t="shared" si="70"/>
        <v>167</v>
      </c>
      <c r="H138" s="146">
        <f t="shared" si="71"/>
        <v>167</v>
      </c>
      <c r="I138" s="68">
        <f t="shared" si="72"/>
        <v>15.45</v>
      </c>
      <c r="J138" s="68">
        <f t="shared" si="73"/>
        <v>182.45</v>
      </c>
      <c r="K138" s="41"/>
      <c r="L138" s="42">
        <v>83.01</v>
      </c>
      <c r="M138" s="59">
        <f t="shared" si="74"/>
        <v>166.02</v>
      </c>
      <c r="P138" s="64">
        <f t="shared" si="75"/>
        <v>83.01</v>
      </c>
      <c r="R138" s="82">
        <f t="shared" si="76"/>
        <v>13.69</v>
      </c>
    </row>
    <row r="139" spans="1:18" s="43" customFormat="1" ht="30" customHeight="1">
      <c r="A139" s="55">
        <v>1</v>
      </c>
      <c r="B139" s="55" t="s">
        <v>306</v>
      </c>
      <c r="C139" s="122">
        <v>63</v>
      </c>
      <c r="D139" s="55">
        <v>26</v>
      </c>
      <c r="E139" s="63" t="s">
        <v>182</v>
      </c>
      <c r="F139" s="40" t="s">
        <v>339</v>
      </c>
      <c r="G139" s="81">
        <f t="shared" si="70"/>
        <v>182</v>
      </c>
      <c r="H139" s="146">
        <f t="shared" si="71"/>
        <v>182</v>
      </c>
      <c r="I139" s="68">
        <f t="shared" si="72"/>
        <v>16.84</v>
      </c>
      <c r="J139" s="68">
        <f t="shared" si="73"/>
        <v>198.84</v>
      </c>
      <c r="K139" s="41"/>
      <c r="L139" s="42">
        <v>90.89</v>
      </c>
      <c r="M139" s="59">
        <f t="shared" si="74"/>
        <v>181.78</v>
      </c>
      <c r="P139" s="64">
        <f t="shared" si="75"/>
        <v>90.89</v>
      </c>
      <c r="R139" s="82">
        <f t="shared" si="76"/>
        <v>11.38</v>
      </c>
    </row>
    <row r="140" spans="1:18" s="43" customFormat="1" ht="30" customHeight="1">
      <c r="A140" s="55">
        <v>1</v>
      </c>
      <c r="B140" s="55" t="s">
        <v>307</v>
      </c>
      <c r="C140" s="122">
        <v>23</v>
      </c>
      <c r="D140" s="55">
        <v>85</v>
      </c>
      <c r="E140" s="63" t="s">
        <v>182</v>
      </c>
      <c r="F140" s="40" t="s">
        <v>339</v>
      </c>
      <c r="G140" s="81">
        <f t="shared" si="70"/>
        <v>152</v>
      </c>
      <c r="H140" s="146">
        <f t="shared" si="71"/>
        <v>152</v>
      </c>
      <c r="I140" s="68">
        <f t="shared" si="72"/>
        <v>14.06</v>
      </c>
      <c r="J140" s="68">
        <f t="shared" si="73"/>
        <v>166.06</v>
      </c>
      <c r="K140" s="41"/>
      <c r="L140" s="42">
        <v>75.88</v>
      </c>
      <c r="M140" s="59">
        <f t="shared" si="74"/>
        <v>151.76</v>
      </c>
      <c r="P140" s="64">
        <f t="shared" si="75"/>
        <v>75.88</v>
      </c>
      <c r="R140" s="82">
        <f t="shared" si="76"/>
        <v>13.58</v>
      </c>
    </row>
    <row r="141" spans="1:18" s="43" customFormat="1" ht="30" customHeight="1">
      <c r="A141" s="55">
        <v>1</v>
      </c>
      <c r="B141" s="55" t="s">
        <v>308</v>
      </c>
      <c r="C141" s="122" t="s">
        <v>184</v>
      </c>
      <c r="D141" s="55">
        <v>72</v>
      </c>
      <c r="E141" s="63" t="s">
        <v>182</v>
      </c>
      <c r="F141" s="40" t="s">
        <v>339</v>
      </c>
      <c r="G141" s="81">
        <f t="shared" si="70"/>
        <v>167</v>
      </c>
      <c r="H141" s="146">
        <f t="shared" si="71"/>
        <v>167</v>
      </c>
      <c r="I141" s="68">
        <f t="shared" si="72"/>
        <v>15.45</v>
      </c>
      <c r="J141" s="68">
        <f t="shared" si="73"/>
        <v>182.45</v>
      </c>
      <c r="K141" s="41"/>
      <c r="L141" s="42">
        <v>83.01</v>
      </c>
      <c r="M141" s="59">
        <f t="shared" si="74"/>
        <v>166.02</v>
      </c>
      <c r="P141" s="64">
        <f t="shared" si="75"/>
        <v>83.01</v>
      </c>
      <c r="R141" s="82" t="e">
        <f t="shared" si="76"/>
        <v>#VALUE!</v>
      </c>
    </row>
    <row r="142" spans="1:18" s="43" customFormat="1" ht="30" customHeight="1">
      <c r="A142" s="55">
        <v>1</v>
      </c>
      <c r="B142" s="55" t="s">
        <v>309</v>
      </c>
      <c r="C142" s="122">
        <v>36</v>
      </c>
      <c r="D142" s="55">
        <v>86.5</v>
      </c>
      <c r="E142" s="63" t="s">
        <v>182</v>
      </c>
      <c r="F142" s="40" t="s">
        <v>339</v>
      </c>
      <c r="G142" s="81">
        <f t="shared" si="70"/>
        <v>191</v>
      </c>
      <c r="H142" s="146">
        <f t="shared" si="71"/>
        <v>191</v>
      </c>
      <c r="I142" s="68">
        <f t="shared" si="72"/>
        <v>17.670000000000002</v>
      </c>
      <c r="J142" s="68">
        <f t="shared" si="73"/>
        <v>208.67</v>
      </c>
      <c r="K142" s="41"/>
      <c r="L142" s="42">
        <v>95.39</v>
      </c>
      <c r="M142" s="59">
        <f t="shared" si="74"/>
        <v>190.78</v>
      </c>
      <c r="P142" s="64">
        <f t="shared" si="75"/>
        <v>95.39</v>
      </c>
      <c r="R142" s="82">
        <f t="shared" si="76"/>
        <v>21.63</v>
      </c>
    </row>
    <row r="143" spans="1:18" s="43" customFormat="1" ht="30" customHeight="1">
      <c r="A143" s="55">
        <v>1</v>
      </c>
      <c r="B143" s="55" t="s">
        <v>310</v>
      </c>
      <c r="C143" s="122">
        <v>59.125</v>
      </c>
      <c r="D143" s="55">
        <v>86.5</v>
      </c>
      <c r="E143" s="63" t="s">
        <v>182</v>
      </c>
      <c r="F143" s="40" t="s">
        <v>339</v>
      </c>
      <c r="G143" s="81">
        <f t="shared" si="70"/>
        <v>250</v>
      </c>
      <c r="H143" s="146">
        <f t="shared" si="71"/>
        <v>250</v>
      </c>
      <c r="I143" s="68">
        <f t="shared" si="72"/>
        <v>23.13</v>
      </c>
      <c r="J143" s="68">
        <f t="shared" si="73"/>
        <v>273.13</v>
      </c>
      <c r="K143" s="41"/>
      <c r="L143" s="42">
        <v>124.63</v>
      </c>
      <c r="M143" s="59">
        <f t="shared" si="74"/>
        <v>249.26</v>
      </c>
      <c r="P143" s="64">
        <f t="shared" si="75"/>
        <v>124.63</v>
      </c>
      <c r="R143" s="82">
        <f t="shared" si="76"/>
        <v>35.520000000000003</v>
      </c>
    </row>
    <row r="144" spans="1:18" s="43" customFormat="1" ht="30" customHeight="1">
      <c r="A144" s="55">
        <v>1</v>
      </c>
      <c r="B144" s="55" t="s">
        <v>311</v>
      </c>
      <c r="C144" s="122">
        <v>28.125</v>
      </c>
      <c r="D144" s="55">
        <v>86.5</v>
      </c>
      <c r="E144" s="63" t="s">
        <v>182</v>
      </c>
      <c r="F144" s="40" t="s">
        <v>339</v>
      </c>
      <c r="G144" s="81">
        <f t="shared" si="70"/>
        <v>171</v>
      </c>
      <c r="H144" s="146">
        <f t="shared" si="71"/>
        <v>171</v>
      </c>
      <c r="I144" s="68">
        <f t="shared" si="72"/>
        <v>15.82</v>
      </c>
      <c r="J144" s="68">
        <f t="shared" si="73"/>
        <v>186.82</v>
      </c>
      <c r="K144" s="41"/>
      <c r="L144" s="42">
        <v>85.43</v>
      </c>
      <c r="M144" s="59">
        <f t="shared" si="74"/>
        <v>170.86</v>
      </c>
      <c r="P144" s="64">
        <f t="shared" si="75"/>
        <v>85.43</v>
      </c>
      <c r="R144" s="82">
        <f t="shared" si="76"/>
        <v>16.89</v>
      </c>
    </row>
    <row r="145" spans="1:18" s="43" customFormat="1" ht="30" customHeight="1">
      <c r="A145" s="55">
        <v>1</v>
      </c>
      <c r="B145" s="55" t="s">
        <v>312</v>
      </c>
      <c r="C145" s="122">
        <v>56.25</v>
      </c>
      <c r="D145" s="55">
        <v>86.5</v>
      </c>
      <c r="E145" s="63" t="s">
        <v>182</v>
      </c>
      <c r="F145" s="40" t="s">
        <v>339</v>
      </c>
      <c r="G145" s="81">
        <f t="shared" si="70"/>
        <v>242</v>
      </c>
      <c r="H145" s="146">
        <f t="shared" si="71"/>
        <v>242</v>
      </c>
      <c r="I145" s="68">
        <f t="shared" si="72"/>
        <v>22.39</v>
      </c>
      <c r="J145" s="68">
        <f t="shared" si="73"/>
        <v>264.39</v>
      </c>
      <c r="K145" s="41"/>
      <c r="L145" s="42">
        <v>121</v>
      </c>
      <c r="M145" s="59">
        <f t="shared" si="74"/>
        <v>242</v>
      </c>
      <c r="P145" s="64">
        <f t="shared" si="75"/>
        <v>121</v>
      </c>
      <c r="R145" s="82">
        <f t="shared" si="76"/>
        <v>33.79</v>
      </c>
    </row>
    <row r="146" spans="1:18" s="43" customFormat="1" ht="30" customHeight="1">
      <c r="A146" s="55">
        <v>1</v>
      </c>
      <c r="B146" s="55" t="s">
        <v>313</v>
      </c>
      <c r="C146" s="122">
        <v>34.125</v>
      </c>
      <c r="D146" s="55">
        <v>86.5</v>
      </c>
      <c r="E146" s="63" t="s">
        <v>182</v>
      </c>
      <c r="F146" s="40" t="s">
        <v>339</v>
      </c>
      <c r="G146" s="81">
        <f t="shared" si="70"/>
        <v>187</v>
      </c>
      <c r="H146" s="146">
        <f t="shared" si="71"/>
        <v>187</v>
      </c>
      <c r="I146" s="68">
        <f t="shared" si="72"/>
        <v>17.3</v>
      </c>
      <c r="J146" s="68">
        <f t="shared" si="73"/>
        <v>204.3</v>
      </c>
      <c r="K146" s="41"/>
      <c r="L146" s="42">
        <v>93.02</v>
      </c>
      <c r="M146" s="59">
        <f t="shared" si="74"/>
        <v>186.04</v>
      </c>
      <c r="P146" s="64">
        <f t="shared" si="75"/>
        <v>93.02</v>
      </c>
      <c r="R146" s="82">
        <f t="shared" si="76"/>
        <v>20.5</v>
      </c>
    </row>
    <row r="147" spans="1:18" s="43" customFormat="1" ht="30" customHeight="1">
      <c r="A147" s="55">
        <v>1</v>
      </c>
      <c r="B147" s="55" t="s">
        <v>314</v>
      </c>
      <c r="C147" s="122">
        <v>71</v>
      </c>
      <c r="D147" s="55">
        <v>86.5</v>
      </c>
      <c r="E147" s="63" t="s">
        <v>182</v>
      </c>
      <c r="F147" s="40" t="s">
        <v>339</v>
      </c>
      <c r="G147" s="81">
        <f t="shared" si="70"/>
        <v>280</v>
      </c>
      <c r="H147" s="146">
        <f t="shared" si="71"/>
        <v>280</v>
      </c>
      <c r="I147" s="68">
        <f t="shared" si="72"/>
        <v>25.9</v>
      </c>
      <c r="J147" s="68">
        <f t="shared" si="73"/>
        <v>305.89999999999998</v>
      </c>
      <c r="K147" s="41"/>
      <c r="L147" s="42">
        <v>139.65</v>
      </c>
      <c r="M147" s="59">
        <f t="shared" si="74"/>
        <v>279.3</v>
      </c>
      <c r="P147" s="64">
        <f t="shared" si="75"/>
        <v>139.65</v>
      </c>
      <c r="R147" s="82">
        <f t="shared" si="76"/>
        <v>42.65</v>
      </c>
    </row>
    <row r="148" spans="1:18" s="43" customFormat="1" ht="30" customHeight="1">
      <c r="A148" s="55">
        <v>1</v>
      </c>
      <c r="B148" s="55" t="s">
        <v>315</v>
      </c>
      <c r="C148" s="122">
        <v>68.625</v>
      </c>
      <c r="D148" s="55">
        <v>86.5</v>
      </c>
      <c r="E148" s="63" t="s">
        <v>182</v>
      </c>
      <c r="F148" s="40" t="s">
        <v>339</v>
      </c>
      <c r="G148" s="81">
        <f t="shared" si="70"/>
        <v>274</v>
      </c>
      <c r="H148" s="146">
        <f t="shared" si="71"/>
        <v>274</v>
      </c>
      <c r="I148" s="68">
        <f t="shared" si="72"/>
        <v>25.35</v>
      </c>
      <c r="J148" s="68">
        <f t="shared" si="73"/>
        <v>299.35000000000002</v>
      </c>
      <c r="K148" s="41"/>
      <c r="L148" s="42">
        <v>136.65</v>
      </c>
      <c r="M148" s="59">
        <f t="shared" si="74"/>
        <v>273.3</v>
      </c>
      <c r="P148" s="64">
        <f t="shared" si="75"/>
        <v>136.65</v>
      </c>
      <c r="R148" s="82">
        <f t="shared" si="76"/>
        <v>41.22</v>
      </c>
    </row>
    <row r="149" spans="1:18" s="43" customFormat="1" ht="30" customHeight="1">
      <c r="A149" s="55">
        <v>1</v>
      </c>
      <c r="B149" s="55" t="s">
        <v>316</v>
      </c>
      <c r="C149" s="122">
        <v>79</v>
      </c>
      <c r="D149" s="55">
        <v>86.5</v>
      </c>
      <c r="E149" s="63" t="s">
        <v>182</v>
      </c>
      <c r="F149" s="40" t="s">
        <v>339</v>
      </c>
      <c r="G149" s="81">
        <f t="shared" si="70"/>
        <v>300</v>
      </c>
      <c r="H149" s="146">
        <f t="shared" si="71"/>
        <v>300</v>
      </c>
      <c r="I149" s="68">
        <f t="shared" si="72"/>
        <v>27.75</v>
      </c>
      <c r="J149" s="68">
        <f t="shared" si="73"/>
        <v>327.75</v>
      </c>
      <c r="K149" s="41"/>
      <c r="L149" s="42">
        <v>149.76</v>
      </c>
      <c r="M149" s="59">
        <f t="shared" si="74"/>
        <v>299.52</v>
      </c>
      <c r="P149" s="64">
        <f t="shared" si="75"/>
        <v>149.76</v>
      </c>
      <c r="R149" s="82">
        <f t="shared" si="76"/>
        <v>47.45</v>
      </c>
    </row>
    <row r="150" spans="1:18" s="43" customFormat="1" ht="30" customHeight="1">
      <c r="A150" s="55">
        <v>1</v>
      </c>
      <c r="B150" s="55" t="s">
        <v>317</v>
      </c>
      <c r="C150" s="122">
        <v>38.25</v>
      </c>
      <c r="D150" s="55">
        <v>86.5</v>
      </c>
      <c r="E150" s="63" t="s">
        <v>182</v>
      </c>
      <c r="F150" s="40" t="s">
        <v>339</v>
      </c>
      <c r="G150" s="81">
        <f t="shared" si="70"/>
        <v>197</v>
      </c>
      <c r="H150" s="146">
        <f t="shared" si="71"/>
        <v>197</v>
      </c>
      <c r="I150" s="68">
        <f t="shared" si="72"/>
        <v>18.22</v>
      </c>
      <c r="J150" s="68">
        <f t="shared" si="73"/>
        <v>215.22</v>
      </c>
      <c r="K150" s="41"/>
      <c r="L150" s="42">
        <v>98.24</v>
      </c>
      <c r="M150" s="59">
        <f t="shared" si="74"/>
        <v>196.48</v>
      </c>
      <c r="P150" s="64">
        <f t="shared" si="75"/>
        <v>98.24</v>
      </c>
      <c r="R150" s="82">
        <f t="shared" si="76"/>
        <v>22.98</v>
      </c>
    </row>
    <row r="151" spans="1:18" s="43" customFormat="1" ht="30" customHeight="1">
      <c r="A151" s="55">
        <v>1</v>
      </c>
      <c r="B151" s="55" t="s">
        <v>318</v>
      </c>
      <c r="C151" s="122">
        <v>76.25</v>
      </c>
      <c r="D151" s="55">
        <v>86.5</v>
      </c>
      <c r="E151" s="63" t="s">
        <v>182</v>
      </c>
      <c r="F151" s="40" t="s">
        <v>339</v>
      </c>
      <c r="G151" s="81">
        <f t="shared" si="70"/>
        <v>293</v>
      </c>
      <c r="H151" s="146">
        <f t="shared" si="71"/>
        <v>293</v>
      </c>
      <c r="I151" s="68">
        <f t="shared" si="72"/>
        <v>27.1</v>
      </c>
      <c r="J151" s="68">
        <f t="shared" si="73"/>
        <v>320.10000000000002</v>
      </c>
      <c r="K151" s="41"/>
      <c r="L151" s="42">
        <v>146.29</v>
      </c>
      <c r="M151" s="59">
        <f t="shared" si="74"/>
        <v>292.58</v>
      </c>
      <c r="P151" s="64">
        <f t="shared" si="75"/>
        <v>146.29</v>
      </c>
      <c r="R151" s="82">
        <f t="shared" si="76"/>
        <v>45.8</v>
      </c>
    </row>
    <row r="152" spans="1:18" s="43" customFormat="1" ht="30" customHeight="1">
      <c r="A152" s="55">
        <v>1</v>
      </c>
      <c r="B152" s="55" t="s">
        <v>319</v>
      </c>
      <c r="C152" s="122">
        <v>54.25</v>
      </c>
      <c r="D152" s="55">
        <v>86.5</v>
      </c>
      <c r="E152" s="63" t="s">
        <v>182</v>
      </c>
      <c r="F152" s="40" t="s">
        <v>339</v>
      </c>
      <c r="G152" s="81">
        <f t="shared" si="70"/>
        <v>237</v>
      </c>
      <c r="H152" s="146">
        <f t="shared" si="71"/>
        <v>237</v>
      </c>
      <c r="I152" s="68">
        <f t="shared" si="72"/>
        <v>21.92</v>
      </c>
      <c r="J152" s="68">
        <f t="shared" si="73"/>
        <v>258.92</v>
      </c>
      <c r="K152" s="41"/>
      <c r="L152" s="42">
        <v>118.47</v>
      </c>
      <c r="M152" s="59">
        <f t="shared" si="74"/>
        <v>236.94</v>
      </c>
      <c r="P152" s="64">
        <f t="shared" si="75"/>
        <v>118.47</v>
      </c>
      <c r="R152" s="82">
        <f t="shared" si="76"/>
        <v>32.590000000000003</v>
      </c>
    </row>
    <row r="153" spans="1:18" s="43" customFormat="1" ht="30" customHeight="1">
      <c r="A153" s="55">
        <v>1</v>
      </c>
      <c r="B153" s="55" t="s">
        <v>320</v>
      </c>
      <c r="C153" s="122">
        <v>40.125</v>
      </c>
      <c r="D153" s="55">
        <v>86.5</v>
      </c>
      <c r="E153" s="63" t="s">
        <v>182</v>
      </c>
      <c r="F153" s="40" t="s">
        <v>339</v>
      </c>
      <c r="G153" s="81">
        <f t="shared" si="70"/>
        <v>202</v>
      </c>
      <c r="H153" s="146">
        <f t="shared" si="71"/>
        <v>202</v>
      </c>
      <c r="I153" s="68">
        <f t="shared" si="72"/>
        <v>18.690000000000001</v>
      </c>
      <c r="J153" s="68">
        <f t="shared" si="73"/>
        <v>220.69</v>
      </c>
      <c r="K153" s="41"/>
      <c r="L153" s="42">
        <v>100.6</v>
      </c>
      <c r="M153" s="59">
        <f t="shared" si="74"/>
        <v>201.2</v>
      </c>
      <c r="P153" s="64">
        <f t="shared" si="75"/>
        <v>100.6</v>
      </c>
      <c r="R153" s="82">
        <f t="shared" si="76"/>
        <v>24.1</v>
      </c>
    </row>
    <row r="154" spans="1:18" s="43" customFormat="1" ht="30" customHeight="1">
      <c r="A154" s="55">
        <v>1</v>
      </c>
      <c r="B154" s="55" t="s">
        <v>321</v>
      </c>
      <c r="C154" s="122">
        <v>83</v>
      </c>
      <c r="D154" s="55">
        <v>86.5</v>
      </c>
      <c r="E154" s="63" t="s">
        <v>182</v>
      </c>
      <c r="F154" s="40" t="s">
        <v>339</v>
      </c>
      <c r="G154" s="81">
        <f t="shared" si="70"/>
        <v>310</v>
      </c>
      <c r="H154" s="146">
        <f t="shared" si="71"/>
        <v>310</v>
      </c>
      <c r="I154" s="68">
        <f t="shared" si="72"/>
        <v>28.68</v>
      </c>
      <c r="J154" s="68">
        <f t="shared" si="73"/>
        <v>338.68</v>
      </c>
      <c r="K154" s="41"/>
      <c r="L154" s="42">
        <v>154.82</v>
      </c>
      <c r="M154" s="59">
        <f t="shared" si="74"/>
        <v>309.64</v>
      </c>
      <c r="P154" s="64">
        <f t="shared" si="75"/>
        <v>154.82</v>
      </c>
      <c r="R154" s="82">
        <f t="shared" si="76"/>
        <v>49.86</v>
      </c>
    </row>
    <row r="155" spans="1:18" s="43" customFormat="1" ht="30" customHeight="1">
      <c r="A155" s="55">
        <v>1</v>
      </c>
      <c r="B155" s="55" t="s">
        <v>322</v>
      </c>
      <c r="C155" s="122">
        <v>80.375</v>
      </c>
      <c r="D155" s="55">
        <v>86.5</v>
      </c>
      <c r="E155" s="63" t="s">
        <v>182</v>
      </c>
      <c r="F155" s="40" t="s">
        <v>339</v>
      </c>
      <c r="G155" s="81">
        <f t="shared" si="70"/>
        <v>304</v>
      </c>
      <c r="H155" s="146">
        <f t="shared" si="71"/>
        <v>304</v>
      </c>
      <c r="I155" s="68">
        <f t="shared" si="72"/>
        <v>28.12</v>
      </c>
      <c r="J155" s="68">
        <f t="shared" si="73"/>
        <v>332.12</v>
      </c>
      <c r="K155" s="41"/>
      <c r="L155" s="42">
        <v>151.51</v>
      </c>
      <c r="M155" s="59">
        <f t="shared" si="74"/>
        <v>303.02</v>
      </c>
      <c r="P155" s="64">
        <f t="shared" si="75"/>
        <v>151.51</v>
      </c>
      <c r="R155" s="82">
        <f t="shared" si="76"/>
        <v>48.28</v>
      </c>
    </row>
    <row r="156" spans="1:18" s="43" customFormat="1" ht="30" customHeight="1">
      <c r="A156" s="55">
        <v>1</v>
      </c>
      <c r="B156" s="55" t="s">
        <v>323</v>
      </c>
      <c r="C156" s="122">
        <v>66.875</v>
      </c>
      <c r="D156" s="55">
        <v>86.5</v>
      </c>
      <c r="E156" s="63" t="s">
        <v>182</v>
      </c>
      <c r="F156" s="40" t="s">
        <v>339</v>
      </c>
      <c r="G156" s="81">
        <f t="shared" si="70"/>
        <v>269</v>
      </c>
      <c r="H156" s="146">
        <f t="shared" si="71"/>
        <v>269</v>
      </c>
      <c r="I156" s="68">
        <f t="shared" si="72"/>
        <v>24.88</v>
      </c>
      <c r="J156" s="68">
        <f t="shared" si="73"/>
        <v>293.88</v>
      </c>
      <c r="K156" s="41"/>
      <c r="L156" s="42">
        <v>134.44</v>
      </c>
      <c r="M156" s="59">
        <f t="shared" si="74"/>
        <v>268.88</v>
      </c>
      <c r="P156" s="64">
        <f t="shared" si="75"/>
        <v>134.44</v>
      </c>
      <c r="R156" s="82">
        <f t="shared" si="76"/>
        <v>40.17</v>
      </c>
    </row>
    <row r="157" spans="1:18" s="43" customFormat="1" ht="30" customHeight="1">
      <c r="A157" s="55">
        <v>1</v>
      </c>
      <c r="B157" s="55" t="s">
        <v>324</v>
      </c>
      <c r="C157" s="122">
        <v>32.25</v>
      </c>
      <c r="D157" s="55">
        <v>86.5</v>
      </c>
      <c r="E157" s="63" t="s">
        <v>182</v>
      </c>
      <c r="F157" s="40" t="s">
        <v>339</v>
      </c>
      <c r="G157" s="81">
        <f t="shared" si="70"/>
        <v>182</v>
      </c>
      <c r="H157" s="146">
        <f t="shared" si="71"/>
        <v>182</v>
      </c>
      <c r="I157" s="68">
        <f t="shared" si="72"/>
        <v>16.84</v>
      </c>
      <c r="J157" s="68">
        <f t="shared" si="73"/>
        <v>198.84</v>
      </c>
      <c r="K157" s="41"/>
      <c r="L157" s="42">
        <v>90.66</v>
      </c>
      <c r="M157" s="59">
        <f t="shared" si="74"/>
        <v>181.32</v>
      </c>
      <c r="P157" s="64">
        <f t="shared" si="75"/>
        <v>90.66</v>
      </c>
      <c r="R157" s="82">
        <f t="shared" si="76"/>
        <v>19.37</v>
      </c>
    </row>
    <row r="158" spans="1:18" s="43" customFormat="1" ht="30" customHeight="1">
      <c r="A158" s="55">
        <v>1</v>
      </c>
      <c r="B158" s="55" t="s">
        <v>325</v>
      </c>
      <c r="C158" s="122">
        <v>64.625</v>
      </c>
      <c r="D158" s="55">
        <v>86.5</v>
      </c>
      <c r="E158" s="63" t="s">
        <v>182</v>
      </c>
      <c r="F158" s="40" t="s">
        <v>339</v>
      </c>
      <c r="G158" s="81">
        <f t="shared" si="70"/>
        <v>264</v>
      </c>
      <c r="H158" s="146">
        <f t="shared" si="71"/>
        <v>264</v>
      </c>
      <c r="I158" s="68">
        <f t="shared" si="72"/>
        <v>24.42</v>
      </c>
      <c r="J158" s="68">
        <f t="shared" si="73"/>
        <v>288.42</v>
      </c>
      <c r="K158" s="41"/>
      <c r="L158" s="42">
        <v>131.59</v>
      </c>
      <c r="M158" s="59">
        <f t="shared" si="74"/>
        <v>263.18</v>
      </c>
      <c r="P158" s="64">
        <f t="shared" si="75"/>
        <v>131.59</v>
      </c>
      <c r="R158" s="82">
        <f t="shared" si="76"/>
        <v>38.82</v>
      </c>
    </row>
    <row r="159" spans="1:18" s="43" customFormat="1" ht="30" customHeight="1">
      <c r="A159" s="55">
        <v>1</v>
      </c>
      <c r="B159" s="55" t="s">
        <v>326</v>
      </c>
      <c r="C159" s="122">
        <v>32.375</v>
      </c>
      <c r="D159" s="55">
        <v>86.5</v>
      </c>
      <c r="E159" s="63" t="s">
        <v>182</v>
      </c>
      <c r="F159" s="40" t="s">
        <v>339</v>
      </c>
      <c r="G159" s="81">
        <f t="shared" si="70"/>
        <v>182</v>
      </c>
      <c r="H159" s="146">
        <f t="shared" si="71"/>
        <v>182</v>
      </c>
      <c r="I159" s="68">
        <f t="shared" si="72"/>
        <v>16.84</v>
      </c>
      <c r="J159" s="68">
        <f t="shared" si="73"/>
        <v>198.84</v>
      </c>
      <c r="K159" s="41"/>
      <c r="L159" s="42">
        <v>90.8</v>
      </c>
      <c r="M159" s="59">
        <f t="shared" si="74"/>
        <v>181.6</v>
      </c>
      <c r="P159" s="64">
        <f t="shared" si="75"/>
        <v>90.8</v>
      </c>
      <c r="R159" s="82">
        <f t="shared" si="76"/>
        <v>19.45</v>
      </c>
    </row>
    <row r="160" spans="1:18" s="43" customFormat="1" ht="30" customHeight="1">
      <c r="A160" s="55">
        <v>1</v>
      </c>
      <c r="B160" s="55" t="s">
        <v>327</v>
      </c>
      <c r="C160" s="122">
        <v>66.875</v>
      </c>
      <c r="D160" s="55">
        <v>86.5</v>
      </c>
      <c r="E160" s="63" t="s">
        <v>182</v>
      </c>
      <c r="F160" s="40" t="s">
        <v>339</v>
      </c>
      <c r="G160" s="81">
        <f t="shared" si="70"/>
        <v>269</v>
      </c>
      <c r="H160" s="146">
        <f t="shared" si="71"/>
        <v>269</v>
      </c>
      <c r="I160" s="68">
        <f t="shared" si="72"/>
        <v>24.88</v>
      </c>
      <c r="J160" s="68">
        <f t="shared" si="73"/>
        <v>293.88</v>
      </c>
      <c r="K160" s="41"/>
      <c r="L160" s="42">
        <v>134.44</v>
      </c>
      <c r="M160" s="59">
        <f t="shared" si="74"/>
        <v>268.88</v>
      </c>
      <c r="P160" s="64">
        <f t="shared" si="75"/>
        <v>134.44</v>
      </c>
      <c r="R160" s="82">
        <f t="shared" si="76"/>
        <v>40.17</v>
      </c>
    </row>
    <row r="161" spans="1:18" s="43" customFormat="1" ht="30" customHeight="1">
      <c r="A161" s="55">
        <v>1</v>
      </c>
      <c r="B161" s="55" t="s">
        <v>336</v>
      </c>
      <c r="C161" s="122">
        <v>91</v>
      </c>
      <c r="D161" s="55">
        <v>67</v>
      </c>
      <c r="E161" s="63" t="s">
        <v>182</v>
      </c>
      <c r="F161" s="40" t="s">
        <v>339</v>
      </c>
      <c r="G161" s="81">
        <f t="shared" ref="G161:G162" si="85">ROUNDUP(M161,0)</f>
        <v>333</v>
      </c>
      <c r="H161" s="146">
        <f t="shared" ref="H161:H162" si="86">G161*A161</f>
        <v>333</v>
      </c>
      <c r="I161" s="68">
        <f t="shared" ref="I161:I162" si="87">SUM(H161*$I$11)</f>
        <v>30.8</v>
      </c>
      <c r="J161" s="68">
        <f t="shared" ref="J161:J162" si="88">SUM(H161:I161)</f>
        <v>363.8</v>
      </c>
      <c r="K161" s="41"/>
      <c r="L161" s="42">
        <v>166.01</v>
      </c>
      <c r="M161" s="59">
        <f t="shared" ref="M161:M162" si="89">SUM(L161/(1-$M$10))</f>
        <v>332.02</v>
      </c>
      <c r="P161" s="64">
        <f t="shared" ref="P161:P162" si="90">L161*A161</f>
        <v>166.01</v>
      </c>
      <c r="R161" s="82">
        <f t="shared" ref="R161:R162" si="91">SUM(((C161*D161)/144)*A161)</f>
        <v>42.34</v>
      </c>
    </row>
    <row r="162" spans="1:18" s="43" customFormat="1" ht="30" customHeight="1">
      <c r="A162" s="55">
        <v>1</v>
      </c>
      <c r="B162" s="55" t="s">
        <v>337</v>
      </c>
      <c r="C162" s="122">
        <v>91</v>
      </c>
      <c r="D162" s="55">
        <v>67</v>
      </c>
      <c r="E162" s="63" t="s">
        <v>182</v>
      </c>
      <c r="F162" s="40" t="s">
        <v>339</v>
      </c>
      <c r="G162" s="81">
        <f t="shared" si="85"/>
        <v>333</v>
      </c>
      <c r="H162" s="146">
        <f t="shared" si="86"/>
        <v>333</v>
      </c>
      <c r="I162" s="68">
        <f t="shared" si="87"/>
        <v>30.8</v>
      </c>
      <c r="J162" s="68">
        <f t="shared" si="88"/>
        <v>363.8</v>
      </c>
      <c r="K162" s="41"/>
      <c r="L162" s="42">
        <v>166.01</v>
      </c>
      <c r="M162" s="59">
        <f t="shared" si="89"/>
        <v>332.02</v>
      </c>
      <c r="P162" s="64">
        <f t="shared" si="90"/>
        <v>166.01</v>
      </c>
      <c r="R162" s="82">
        <f t="shared" si="91"/>
        <v>42.34</v>
      </c>
    </row>
    <row r="163" spans="1:18" s="43" customFormat="1" ht="30" customHeight="1">
      <c r="A163" s="55">
        <v>1</v>
      </c>
      <c r="B163" s="55" t="s">
        <v>338</v>
      </c>
      <c r="C163" s="122">
        <v>63</v>
      </c>
      <c r="D163" s="55">
        <v>87</v>
      </c>
      <c r="E163" s="63" t="s">
        <v>182</v>
      </c>
      <c r="F163" s="40" t="s">
        <v>339</v>
      </c>
      <c r="G163" s="81">
        <f t="shared" ref="G163" si="92">ROUNDUP(M163,0)</f>
        <v>263</v>
      </c>
      <c r="H163" s="146">
        <f t="shared" ref="H163" si="93">G163*A163</f>
        <v>263</v>
      </c>
      <c r="I163" s="68">
        <f t="shared" ref="I163" si="94">SUM(H163*$I$11)</f>
        <v>24.33</v>
      </c>
      <c r="J163" s="68">
        <f t="shared" ref="J163" si="95">SUM(H163:I163)</f>
        <v>287.33</v>
      </c>
      <c r="K163" s="41"/>
      <c r="L163" s="42">
        <v>131.29</v>
      </c>
      <c r="M163" s="59">
        <f t="shared" ref="M163" si="96">SUM(L163/(1-$M$10))</f>
        <v>262.58</v>
      </c>
      <c r="P163" s="64">
        <f t="shared" ref="P163" si="97">L163*A163</f>
        <v>131.29</v>
      </c>
      <c r="R163" s="82">
        <f t="shared" ref="R163" si="98">SUM(((C163*D163)/144)*A163)</f>
        <v>38.06</v>
      </c>
    </row>
    <row r="164" spans="1:18" s="43" customFormat="1" ht="30" customHeight="1">
      <c r="A164" s="55">
        <v>1</v>
      </c>
      <c r="B164" s="55" t="s">
        <v>328</v>
      </c>
      <c r="C164" s="122">
        <v>105.5</v>
      </c>
      <c r="D164" s="55">
        <v>26</v>
      </c>
      <c r="E164" s="63" t="s">
        <v>182</v>
      </c>
      <c r="F164" s="40" t="s">
        <v>339</v>
      </c>
      <c r="G164" s="81">
        <f t="shared" ref="G164:G172" si="99">ROUNDUP(M164,0)</f>
        <v>280</v>
      </c>
      <c r="H164" s="146">
        <f t="shared" ref="H164:H172" si="100">G164*A164</f>
        <v>280</v>
      </c>
      <c r="I164" s="68">
        <f t="shared" ref="I164:I172" si="101">SUM(H164*$I$11)</f>
        <v>25.9</v>
      </c>
      <c r="J164" s="68">
        <f t="shared" ref="J164:J172" si="102">SUM(H164:I164)</f>
        <v>305.89999999999998</v>
      </c>
      <c r="K164" s="41"/>
      <c r="L164" s="42">
        <v>139.63</v>
      </c>
      <c r="M164" s="59">
        <f t="shared" ref="M164:M172" si="103">SUM(L164/(1-$M$10))</f>
        <v>279.26</v>
      </c>
      <c r="P164" s="64">
        <f t="shared" ref="P164:P172" si="104">L164*A164</f>
        <v>139.63</v>
      </c>
      <c r="R164" s="82">
        <f t="shared" ref="R164:R172" si="105">SUM(((C164*D164)/144)*A164)</f>
        <v>19.05</v>
      </c>
    </row>
    <row r="165" spans="1:18" s="43" customFormat="1" ht="30" customHeight="1">
      <c r="A165" s="55">
        <v>1</v>
      </c>
      <c r="B165" s="55" t="s">
        <v>329</v>
      </c>
      <c r="C165" s="122">
        <v>105.5</v>
      </c>
      <c r="D165" s="55">
        <v>26</v>
      </c>
      <c r="E165" s="63" t="s">
        <v>182</v>
      </c>
      <c r="F165" s="40" t="s">
        <v>339</v>
      </c>
      <c r="G165" s="81">
        <f t="shared" si="99"/>
        <v>280</v>
      </c>
      <c r="H165" s="146">
        <f t="shared" si="100"/>
        <v>280</v>
      </c>
      <c r="I165" s="68">
        <f t="shared" si="101"/>
        <v>25.9</v>
      </c>
      <c r="J165" s="68">
        <f t="shared" si="102"/>
        <v>305.89999999999998</v>
      </c>
      <c r="K165" s="41"/>
      <c r="L165" s="42">
        <v>139.63</v>
      </c>
      <c r="M165" s="59">
        <f t="shared" si="103"/>
        <v>279.26</v>
      </c>
      <c r="P165" s="64">
        <f t="shared" si="104"/>
        <v>139.63</v>
      </c>
      <c r="R165" s="82">
        <f t="shared" si="105"/>
        <v>19.05</v>
      </c>
    </row>
    <row r="166" spans="1:18" s="43" customFormat="1" ht="30" customHeight="1">
      <c r="A166" s="55">
        <v>1</v>
      </c>
      <c r="B166" s="55" t="s">
        <v>330</v>
      </c>
      <c r="C166" s="122">
        <v>105.5</v>
      </c>
      <c r="D166" s="55">
        <v>82</v>
      </c>
      <c r="E166" s="63" t="s">
        <v>182</v>
      </c>
      <c r="F166" s="40" t="s">
        <v>339</v>
      </c>
      <c r="G166" s="81">
        <f t="shared" si="99"/>
        <v>391</v>
      </c>
      <c r="H166" s="146">
        <f t="shared" si="100"/>
        <v>391</v>
      </c>
      <c r="I166" s="68">
        <f t="shared" si="101"/>
        <v>36.17</v>
      </c>
      <c r="J166" s="68">
        <f t="shared" si="102"/>
        <v>427.17</v>
      </c>
      <c r="K166" s="41"/>
      <c r="L166" s="42">
        <v>195.26</v>
      </c>
      <c r="M166" s="59">
        <f t="shared" si="103"/>
        <v>390.52</v>
      </c>
      <c r="P166" s="64">
        <f t="shared" si="104"/>
        <v>195.26</v>
      </c>
      <c r="R166" s="82">
        <f t="shared" si="105"/>
        <v>60.08</v>
      </c>
    </row>
    <row r="167" spans="1:18" s="43" customFormat="1" ht="30" customHeight="1">
      <c r="A167" s="55">
        <v>1</v>
      </c>
      <c r="B167" s="55" t="s">
        <v>330</v>
      </c>
      <c r="C167" s="122">
        <v>105.5</v>
      </c>
      <c r="D167" s="55">
        <v>82</v>
      </c>
      <c r="E167" s="63" t="s">
        <v>182</v>
      </c>
      <c r="F167" s="40" t="s">
        <v>339</v>
      </c>
      <c r="G167" s="81">
        <f t="shared" si="99"/>
        <v>391</v>
      </c>
      <c r="H167" s="146">
        <f t="shared" si="100"/>
        <v>391</v>
      </c>
      <c r="I167" s="68">
        <f t="shared" si="101"/>
        <v>36.17</v>
      </c>
      <c r="J167" s="68">
        <f t="shared" si="102"/>
        <v>427.17</v>
      </c>
      <c r="K167" s="41"/>
      <c r="L167" s="42">
        <v>195.26</v>
      </c>
      <c r="M167" s="59">
        <f t="shared" si="103"/>
        <v>390.52</v>
      </c>
      <c r="P167" s="64">
        <f t="shared" si="104"/>
        <v>195.26</v>
      </c>
      <c r="R167" s="82">
        <f t="shared" si="105"/>
        <v>60.08</v>
      </c>
    </row>
    <row r="168" spans="1:18" s="43" customFormat="1" ht="30" customHeight="1">
      <c r="A168" s="55">
        <v>1</v>
      </c>
      <c r="B168" s="55" t="s">
        <v>331</v>
      </c>
      <c r="C168" s="122">
        <v>32.5</v>
      </c>
      <c r="D168" s="55">
        <v>70.5</v>
      </c>
      <c r="E168" s="63" t="s">
        <v>182</v>
      </c>
      <c r="F168" s="40" t="s">
        <v>339</v>
      </c>
      <c r="G168" s="81">
        <f t="shared" si="99"/>
        <v>167</v>
      </c>
      <c r="H168" s="146">
        <f t="shared" si="100"/>
        <v>167</v>
      </c>
      <c r="I168" s="68">
        <f t="shared" si="101"/>
        <v>15.45</v>
      </c>
      <c r="J168" s="68">
        <f t="shared" si="102"/>
        <v>182.45</v>
      </c>
      <c r="K168" s="41"/>
      <c r="L168" s="42">
        <v>83.33</v>
      </c>
      <c r="M168" s="59">
        <f t="shared" si="103"/>
        <v>166.66</v>
      </c>
      <c r="P168" s="64">
        <f t="shared" si="104"/>
        <v>83.33</v>
      </c>
      <c r="R168" s="82">
        <f t="shared" si="105"/>
        <v>15.91</v>
      </c>
    </row>
    <row r="169" spans="1:18" s="43" customFormat="1" ht="30" customHeight="1">
      <c r="A169" s="55">
        <v>1</v>
      </c>
      <c r="B169" s="55" t="s">
        <v>332</v>
      </c>
      <c r="C169" s="122">
        <v>66.875</v>
      </c>
      <c r="D169" s="55">
        <v>70.5</v>
      </c>
      <c r="E169" s="63" t="s">
        <v>182</v>
      </c>
      <c r="F169" s="40" t="s">
        <v>339</v>
      </c>
      <c r="G169" s="81">
        <f t="shared" si="99"/>
        <v>244</v>
      </c>
      <c r="H169" s="146">
        <f t="shared" si="100"/>
        <v>244</v>
      </c>
      <c r="I169" s="68">
        <f t="shared" si="101"/>
        <v>22.57</v>
      </c>
      <c r="J169" s="68">
        <f t="shared" si="102"/>
        <v>266.57</v>
      </c>
      <c r="K169" s="41"/>
      <c r="L169" s="42">
        <v>121.63</v>
      </c>
      <c r="M169" s="59">
        <f t="shared" si="103"/>
        <v>243.26</v>
      </c>
      <c r="P169" s="64">
        <f t="shared" si="104"/>
        <v>121.63</v>
      </c>
      <c r="R169" s="82">
        <f t="shared" si="105"/>
        <v>32.74</v>
      </c>
    </row>
    <row r="170" spans="1:18" s="43" customFormat="1" ht="30" customHeight="1">
      <c r="A170" s="55">
        <v>1</v>
      </c>
      <c r="B170" s="55" t="s">
        <v>333</v>
      </c>
      <c r="C170" s="122">
        <v>64.625</v>
      </c>
      <c r="D170" s="55">
        <v>70.5</v>
      </c>
      <c r="E170" s="63" t="s">
        <v>182</v>
      </c>
      <c r="F170" s="40" t="s">
        <v>339</v>
      </c>
      <c r="G170" s="81">
        <f t="shared" si="99"/>
        <v>239</v>
      </c>
      <c r="H170" s="146">
        <f t="shared" si="100"/>
        <v>239</v>
      </c>
      <c r="I170" s="68">
        <f t="shared" si="101"/>
        <v>22.11</v>
      </c>
      <c r="J170" s="68">
        <f t="shared" si="102"/>
        <v>261.11</v>
      </c>
      <c r="K170" s="41"/>
      <c r="L170" s="42">
        <v>119.11</v>
      </c>
      <c r="M170" s="59">
        <f t="shared" si="103"/>
        <v>238.22</v>
      </c>
      <c r="P170" s="64">
        <f t="shared" si="104"/>
        <v>119.11</v>
      </c>
      <c r="R170" s="82">
        <f t="shared" si="105"/>
        <v>31.64</v>
      </c>
    </row>
    <row r="171" spans="1:18" s="43" customFormat="1" ht="30" customHeight="1">
      <c r="A171" s="55">
        <v>1</v>
      </c>
      <c r="B171" s="55" t="s">
        <v>335</v>
      </c>
      <c r="C171" s="122">
        <v>67.125</v>
      </c>
      <c r="D171" s="55">
        <v>70.5</v>
      </c>
      <c r="E171" s="63" t="s">
        <v>182</v>
      </c>
      <c r="F171" s="40" t="s">
        <v>339</v>
      </c>
      <c r="G171" s="81">
        <f t="shared" si="99"/>
        <v>244</v>
      </c>
      <c r="H171" s="146">
        <f t="shared" si="100"/>
        <v>244</v>
      </c>
      <c r="I171" s="68">
        <f t="shared" si="101"/>
        <v>22.57</v>
      </c>
      <c r="J171" s="68">
        <f t="shared" si="102"/>
        <v>266.57</v>
      </c>
      <c r="K171" s="41"/>
      <c r="L171" s="42">
        <v>121.89</v>
      </c>
      <c r="M171" s="59">
        <f t="shared" si="103"/>
        <v>243.78</v>
      </c>
      <c r="P171" s="64">
        <f t="shared" si="104"/>
        <v>121.89</v>
      </c>
      <c r="R171" s="82">
        <f t="shared" si="105"/>
        <v>32.86</v>
      </c>
    </row>
    <row r="172" spans="1:18" s="43" customFormat="1" ht="30" customHeight="1">
      <c r="A172" s="55">
        <v>1</v>
      </c>
      <c r="B172" s="55" t="s">
        <v>334</v>
      </c>
      <c r="C172" s="122">
        <v>32.25</v>
      </c>
      <c r="D172" s="55">
        <v>70.5</v>
      </c>
      <c r="E172" s="63" t="s">
        <v>182</v>
      </c>
      <c r="F172" s="40" t="s">
        <v>339</v>
      </c>
      <c r="G172" s="81">
        <f t="shared" si="99"/>
        <v>167</v>
      </c>
      <c r="H172" s="146">
        <f t="shared" si="100"/>
        <v>167</v>
      </c>
      <c r="I172" s="68">
        <f t="shared" si="101"/>
        <v>15.45</v>
      </c>
      <c r="J172" s="68">
        <f t="shared" si="102"/>
        <v>182.45</v>
      </c>
      <c r="K172" s="41"/>
      <c r="L172" s="42">
        <v>83.06</v>
      </c>
      <c r="M172" s="59">
        <f t="shared" si="103"/>
        <v>166.12</v>
      </c>
      <c r="P172" s="64">
        <f t="shared" si="104"/>
        <v>83.06</v>
      </c>
      <c r="R172" s="82">
        <f t="shared" si="105"/>
        <v>15.79</v>
      </c>
    </row>
    <row r="173" spans="1:18" s="43" customFormat="1" ht="30" customHeight="1" thickBot="1">
      <c r="A173" s="119"/>
      <c r="B173" s="119"/>
      <c r="C173" s="119"/>
      <c r="D173" s="119"/>
      <c r="E173" s="120"/>
      <c r="F173" s="120"/>
      <c r="G173" s="121"/>
      <c r="H173" s="121"/>
      <c r="I173" s="121"/>
      <c r="J173" s="121"/>
      <c r="K173" s="41"/>
      <c r="L173" s="42"/>
      <c r="M173" s="59"/>
      <c r="O173" s="61"/>
      <c r="P173" s="64">
        <f t="shared" si="12"/>
        <v>0</v>
      </c>
      <c r="R173" s="82">
        <f t="shared" si="13"/>
        <v>0</v>
      </c>
    </row>
    <row r="174" spans="1:18" s="43" customFormat="1" ht="30" customHeight="1">
      <c r="A174" s="55">
        <f>SUM(A12:A173)</f>
        <v>161</v>
      </c>
      <c r="B174" s="67"/>
      <c r="C174" s="67"/>
      <c r="D174" s="67"/>
      <c r="E174" s="63" t="s">
        <v>183</v>
      </c>
      <c r="F174" s="40"/>
      <c r="G174" s="81">
        <v>50</v>
      </c>
      <c r="H174" s="71">
        <f t="shared" ref="H174" si="106">G174*A174</f>
        <v>8050</v>
      </c>
      <c r="I174" s="68"/>
      <c r="J174" s="68">
        <f t="shared" ref="J174" si="107">SUM(H174:I174)</f>
        <v>8050</v>
      </c>
      <c r="K174" s="123"/>
      <c r="L174" s="42">
        <v>35</v>
      </c>
      <c r="M174" s="59">
        <f>SUM(L174/(1-$N$174))</f>
        <v>46.67</v>
      </c>
      <c r="N174" s="38">
        <v>0.25</v>
      </c>
      <c r="O174" s="60"/>
      <c r="P174" s="64">
        <f>L174*A174</f>
        <v>5635</v>
      </c>
      <c r="Q174" s="45"/>
      <c r="R174" s="89" t="s">
        <v>52</v>
      </c>
    </row>
    <row r="175" spans="1:18" s="43" customFormat="1" ht="30" customHeight="1">
      <c r="A175" s="55">
        <v>1</v>
      </c>
      <c r="B175" s="67"/>
      <c r="C175" s="67"/>
      <c r="D175" s="67"/>
      <c r="E175" s="63" t="s">
        <v>32</v>
      </c>
      <c r="F175" s="63"/>
      <c r="G175" s="81">
        <v>300</v>
      </c>
      <c r="H175" s="69">
        <f>SUM(G175*A175)</f>
        <v>300</v>
      </c>
      <c r="I175" s="68"/>
      <c r="J175" s="70">
        <f>SUM(H175:I175)</f>
        <v>300</v>
      </c>
      <c r="K175" s="41"/>
      <c r="L175" s="42">
        <f>50*5</f>
        <v>250</v>
      </c>
      <c r="M175" s="59">
        <f>SUM(L175/(1-$N$174))</f>
        <v>333.33</v>
      </c>
      <c r="P175" s="64">
        <f t="shared" ref="P175:P178" si="108">L175*A175</f>
        <v>250</v>
      </c>
      <c r="R175" s="89" t="s">
        <v>53</v>
      </c>
    </row>
    <row r="176" spans="1:18" s="43" customFormat="1" ht="30" customHeight="1">
      <c r="A176" s="67">
        <v>1</v>
      </c>
      <c r="B176" s="67"/>
      <c r="C176" s="67"/>
      <c r="D176" s="67"/>
      <c r="E176" s="63" t="s">
        <v>50</v>
      </c>
      <c r="F176" s="63"/>
      <c r="G176" s="81">
        <v>800</v>
      </c>
      <c r="H176" s="69">
        <f>SUM(G176*A176)</f>
        <v>800</v>
      </c>
      <c r="I176" s="68"/>
      <c r="J176" s="70">
        <f>SUM(H176:I176)</f>
        <v>800</v>
      </c>
      <c r="K176" s="41"/>
      <c r="L176" s="42">
        <f>((0.7*220)+(35*2))*2</f>
        <v>448</v>
      </c>
      <c r="M176" s="59">
        <f t="shared" ref="M176:M178" si="109">SUM(L176/(1-$N$174))</f>
        <v>597.33000000000004</v>
      </c>
      <c r="P176" s="64">
        <f t="shared" si="108"/>
        <v>448</v>
      </c>
      <c r="Q176" s="45"/>
      <c r="R176" s="89" t="s">
        <v>49</v>
      </c>
    </row>
    <row r="177" spans="1:19" s="43" customFormat="1" ht="30" customHeight="1">
      <c r="A177" s="67">
        <v>1</v>
      </c>
      <c r="B177" s="67"/>
      <c r="C177" s="67"/>
      <c r="D177" s="67"/>
      <c r="E177" s="63" t="s">
        <v>51</v>
      </c>
      <c r="F177" s="63"/>
      <c r="G177" s="81">
        <v>800</v>
      </c>
      <c r="H177" s="69">
        <f>SUM(G177*A177)</f>
        <v>800</v>
      </c>
      <c r="I177" s="68"/>
      <c r="J177" s="70">
        <f>SUM(H177:I177)</f>
        <v>800</v>
      </c>
      <c r="K177" s="41"/>
      <c r="L177" s="42">
        <f>((0.7*50)+(35*1))*4</f>
        <v>280</v>
      </c>
      <c r="M177" s="59">
        <f t="shared" si="109"/>
        <v>373.33</v>
      </c>
      <c r="O177" s="44"/>
      <c r="P177" s="64">
        <f t="shared" si="108"/>
        <v>280</v>
      </c>
      <c r="Q177" s="46"/>
      <c r="R177" s="61" t="s">
        <v>49</v>
      </c>
    </row>
    <row r="178" spans="1:19" s="43" customFormat="1" ht="30" customHeight="1" thickBot="1">
      <c r="A178" s="65">
        <v>1</v>
      </c>
      <c r="B178" s="65"/>
      <c r="C178" s="65"/>
      <c r="D178" s="65"/>
      <c r="E178" s="66" t="s">
        <v>37</v>
      </c>
      <c r="F178" s="66"/>
      <c r="G178" s="91">
        <v>1880.8</v>
      </c>
      <c r="H178" s="81">
        <f t="shared" ref="H178" si="110">G178*A178</f>
        <v>1880.8</v>
      </c>
      <c r="I178" s="68"/>
      <c r="J178" s="56">
        <f>SUM(H178:I178)</f>
        <v>1880.8</v>
      </c>
      <c r="K178" s="124"/>
      <c r="L178" s="42">
        <v>1400</v>
      </c>
      <c r="M178" s="59">
        <f t="shared" si="109"/>
        <v>1866.67</v>
      </c>
      <c r="O178" s="44"/>
      <c r="P178" s="64">
        <f t="shared" si="108"/>
        <v>1400</v>
      </c>
      <c r="Q178" s="46"/>
      <c r="R178" s="61" t="s">
        <v>49</v>
      </c>
    </row>
    <row r="179" spans="1:19" ht="40.15" customHeight="1" thickTop="1">
      <c r="A179" s="47"/>
      <c r="B179" s="48"/>
      <c r="C179" s="48"/>
      <c r="D179" s="48"/>
      <c r="E179" s="48"/>
      <c r="F179" s="48"/>
      <c r="G179" s="88"/>
      <c r="H179" s="143">
        <f>SUM(H12:H178)</f>
        <v>54392.800000000003</v>
      </c>
      <c r="I179" s="144">
        <f>SUM(I12:I178)</f>
        <v>3937.2</v>
      </c>
      <c r="J179" s="145">
        <f>SUM(J12:J178)</f>
        <v>58330</v>
      </c>
      <c r="K179" s="51"/>
      <c r="L179" s="43"/>
      <c r="M179" s="43"/>
      <c r="N179" s="43"/>
      <c r="O179" s="44"/>
      <c r="P179" s="43"/>
      <c r="Q179" s="43"/>
      <c r="R179" s="43"/>
      <c r="S179" s="43"/>
    </row>
    <row r="180" spans="1:19" s="43" customFormat="1" ht="24.95" customHeight="1">
      <c r="A180" s="24"/>
      <c r="B180" s="24"/>
      <c r="C180" s="24"/>
      <c r="D180" s="24"/>
      <c r="E180" s="24"/>
      <c r="F180" s="24"/>
      <c r="G180" s="24"/>
      <c r="H180" s="24"/>
      <c r="I180" s="26"/>
      <c r="J180" s="41"/>
      <c r="K180" s="24"/>
    </row>
    <row r="181" spans="1:19" s="43" customFormat="1" ht="24.95" customHeight="1">
      <c r="A181" s="32"/>
      <c r="B181"/>
      <c r="C181"/>
      <c r="D181"/>
      <c r="E181" s="24"/>
      <c r="F181"/>
      <c r="G181"/>
      <c r="H181"/>
      <c r="I181" s="26"/>
      <c r="J181" s="41">
        <f>J163+J162+J161+J121+J120+J119+J118+J117+J116+J115+J58+J57+J56+J55+J54+J53+J52+J18+J17+J16+J15+J14+J13+J12</f>
        <v>8035.36</v>
      </c>
      <c r="K181" s="24"/>
    </row>
    <row r="182" spans="1:19" s="43" customFormat="1" ht="24.95" customHeight="1" thickBot="1">
      <c r="A182" s="92" t="s">
        <v>54</v>
      </c>
      <c r="E182" s="24"/>
      <c r="I182" s="26"/>
      <c r="J182" s="136">
        <f>24*50</f>
        <v>1200</v>
      </c>
      <c r="K182" s="24"/>
    </row>
    <row r="183" spans="1:19" s="43" customFormat="1" ht="24.95" customHeight="1">
      <c r="A183" s="92" t="s">
        <v>55</v>
      </c>
      <c r="E183" s="24"/>
      <c r="I183" s="26"/>
      <c r="J183" s="41">
        <f>SUM(J181:J182)</f>
        <v>9235.36</v>
      </c>
      <c r="K183" s="52"/>
    </row>
    <row r="184" spans="1:19" ht="24.95" customHeight="1">
      <c r="A184" s="97" t="s">
        <v>56</v>
      </c>
      <c r="B184" s="98"/>
      <c r="C184" s="98"/>
      <c r="D184" s="98"/>
      <c r="E184" s="99"/>
      <c r="F184" s="98"/>
      <c r="G184" s="43"/>
      <c r="H184" s="43"/>
      <c r="I184" s="26"/>
      <c r="J184" s="41"/>
      <c r="K184" s="51"/>
    </row>
    <row r="185" spans="1:19" ht="24.95" customHeight="1">
      <c r="A185" s="24"/>
      <c r="B185" s="43"/>
      <c r="C185" s="43"/>
      <c r="D185" s="43"/>
      <c r="E185" s="24"/>
      <c r="F185" s="43"/>
      <c r="G185" s="43"/>
      <c r="H185" s="43"/>
      <c r="I185" s="26"/>
      <c r="J185" s="41"/>
      <c r="K185" s="51"/>
    </row>
    <row r="186" spans="1:19" ht="24.95" customHeight="1">
      <c r="A186" s="24"/>
      <c r="B186" s="24"/>
      <c r="C186" s="24"/>
      <c r="D186" s="24"/>
      <c r="E186" s="24"/>
      <c r="F186"/>
      <c r="G186"/>
      <c r="H186"/>
      <c r="I186" s="26"/>
      <c r="J186" s="41"/>
      <c r="K186" s="51"/>
    </row>
    <row r="187" spans="1:19" s="43" customFormat="1" ht="24.95" customHeight="1">
      <c r="A187" s="24"/>
      <c r="B187" s="24"/>
      <c r="C187" s="24"/>
      <c r="D187" s="24"/>
      <c r="E187" s="24"/>
      <c r="F187" s="24"/>
      <c r="G187" s="24"/>
      <c r="H187" s="24"/>
      <c r="I187" s="26"/>
      <c r="J187" s="41"/>
      <c r="K187" s="24"/>
    </row>
    <row r="188" spans="1:19" s="43" customFormat="1" ht="24.95" customHeight="1">
      <c r="A188" s="24"/>
      <c r="B188" s="24"/>
      <c r="C188" s="24"/>
      <c r="D188" s="24"/>
      <c r="E188" s="24"/>
      <c r="F188" s="24"/>
      <c r="G188" s="24"/>
      <c r="H188" s="24"/>
      <c r="I188" s="26"/>
      <c r="J188" s="41"/>
      <c r="K188" s="24"/>
    </row>
    <row r="189" spans="1:19" ht="24.95" customHeight="1">
      <c r="A189" s="24"/>
      <c r="B189" s="24"/>
      <c r="C189" s="24"/>
      <c r="D189" s="24"/>
      <c r="E189" s="24"/>
      <c r="F189" s="24"/>
      <c r="G189" s="24"/>
      <c r="H189" s="24"/>
      <c r="I189" s="26"/>
      <c r="J189" s="41"/>
      <c r="K189" s="51"/>
    </row>
    <row r="190" spans="1:19" ht="24.95" customHeight="1">
      <c r="A190" s="24"/>
      <c r="B190" s="24"/>
      <c r="C190" s="24"/>
      <c r="D190" s="24"/>
      <c r="E190" s="24"/>
      <c r="F190" s="24"/>
      <c r="G190" s="24"/>
      <c r="H190" s="24"/>
      <c r="I190" s="26"/>
      <c r="J190" s="41"/>
      <c r="K190" s="51"/>
    </row>
    <row r="191" spans="1:19" s="43" customFormat="1" ht="24.95" customHeight="1">
      <c r="A191" s="33"/>
      <c r="B191" s="33"/>
      <c r="C191" s="33"/>
      <c r="D191" s="24"/>
      <c r="E191" s="24"/>
      <c r="F191" s="24"/>
      <c r="G191" s="24"/>
      <c r="H191" s="24"/>
      <c r="I191" s="26"/>
      <c r="J191" s="41"/>
      <c r="K191" s="52"/>
    </row>
    <row r="192" spans="1:19" ht="24.95" customHeight="1">
      <c r="A192" s="24"/>
      <c r="B192" s="24"/>
      <c r="C192" s="24"/>
      <c r="D192" s="24"/>
      <c r="E192" s="24"/>
      <c r="F192" s="24"/>
      <c r="G192" s="24"/>
      <c r="H192" s="24"/>
      <c r="I192" s="26"/>
      <c r="J192" s="41"/>
      <c r="K192" s="51"/>
    </row>
    <row r="193" spans="1:11" ht="24.95" customHeight="1">
      <c r="A193" s="24"/>
      <c r="B193" s="24"/>
      <c r="C193" s="24"/>
      <c r="D193" s="24"/>
      <c r="E193" s="24"/>
      <c r="F193" s="24"/>
      <c r="G193" s="24"/>
      <c r="H193" s="24"/>
      <c r="I193" s="26"/>
      <c r="J193" s="41"/>
      <c r="K193" s="51"/>
    </row>
    <row r="194" spans="1:11" ht="24.95" customHeight="1">
      <c r="A194" s="24"/>
      <c r="B194" s="24"/>
      <c r="C194" s="24"/>
      <c r="D194" s="24"/>
      <c r="E194" s="24"/>
      <c r="F194" s="24"/>
      <c r="G194" s="24"/>
      <c r="H194" s="24"/>
      <c r="I194" s="26"/>
      <c r="J194" s="41"/>
      <c r="K194" s="51"/>
    </row>
    <row r="195" spans="1:11" s="43" customFormat="1" ht="24.95" customHeight="1">
      <c r="A195" s="24"/>
      <c r="B195" s="24"/>
      <c r="C195" s="24"/>
      <c r="D195" s="24"/>
      <c r="E195" s="24"/>
      <c r="F195" s="24"/>
      <c r="G195" s="24"/>
      <c r="H195" s="24"/>
      <c r="I195" s="26"/>
      <c r="J195" s="41"/>
      <c r="K195" s="24"/>
    </row>
    <row r="196" spans="1:11" s="43" customFormat="1" ht="24.95" customHeight="1">
      <c r="A196" s="24"/>
      <c r="B196" s="24"/>
      <c r="C196" s="24"/>
      <c r="D196" s="24"/>
      <c r="E196" s="24"/>
      <c r="F196" s="24"/>
      <c r="G196" s="24"/>
      <c r="H196" s="24"/>
      <c r="I196" s="26"/>
      <c r="J196" s="41"/>
      <c r="K196" s="24"/>
    </row>
    <row r="197" spans="1:11" s="43" customFormat="1" ht="24.95" customHeight="1">
      <c r="A197" s="24"/>
      <c r="B197" s="24"/>
      <c r="C197" s="24"/>
      <c r="D197" s="24"/>
      <c r="E197" s="24"/>
      <c r="F197" s="24"/>
      <c r="G197" s="24"/>
      <c r="H197" s="24"/>
      <c r="I197" s="26"/>
      <c r="J197" s="41"/>
      <c r="K197" s="52"/>
    </row>
    <row r="198" spans="1:11" ht="24.95" customHeight="1">
      <c r="A198" s="24"/>
      <c r="B198" s="24"/>
      <c r="C198" s="24"/>
      <c r="D198" s="24"/>
      <c r="E198" s="24"/>
      <c r="F198" s="24"/>
      <c r="G198" s="24"/>
      <c r="H198" s="24"/>
      <c r="I198" s="26"/>
      <c r="J198" s="41"/>
      <c r="K198" s="51"/>
    </row>
    <row r="199" spans="1:11" ht="24.95" customHeight="1">
      <c r="A199" s="24"/>
      <c r="B199" s="24"/>
      <c r="C199" s="24"/>
      <c r="D199" s="24"/>
      <c r="E199" s="24"/>
      <c r="F199" s="24"/>
      <c r="G199" s="24"/>
      <c r="H199" s="24"/>
      <c r="I199" s="26"/>
      <c r="J199" s="41"/>
      <c r="K199" s="51"/>
    </row>
    <row r="200" spans="1:11" ht="24.95" customHeight="1">
      <c r="A200" s="24"/>
      <c r="B200" s="24"/>
      <c r="C200" s="24"/>
      <c r="D200" s="24"/>
      <c r="E200" s="24"/>
      <c r="F200" s="24"/>
      <c r="G200" s="24"/>
      <c r="H200" s="24"/>
      <c r="I200" s="26"/>
      <c r="J200" s="41"/>
      <c r="K200" s="51"/>
    </row>
    <row r="201" spans="1:11" s="43" customFormat="1" ht="24.95" customHeight="1">
      <c r="A201" s="24"/>
      <c r="B201" s="24"/>
      <c r="C201" s="24"/>
      <c r="D201" s="24"/>
      <c r="E201" s="24"/>
      <c r="F201" s="24"/>
      <c r="G201" s="24"/>
      <c r="H201" s="24"/>
      <c r="I201" s="26"/>
      <c r="J201" s="41"/>
      <c r="K201" s="24"/>
    </row>
    <row r="202" spans="1:11" s="43" customFormat="1" ht="24.95" customHeight="1">
      <c r="A202" s="24"/>
      <c r="B202" s="24"/>
      <c r="C202" s="24"/>
      <c r="D202" s="24"/>
      <c r="E202" s="24"/>
      <c r="F202" s="24"/>
      <c r="G202" s="24"/>
      <c r="H202" s="24"/>
      <c r="I202" s="26"/>
      <c r="J202" s="41"/>
      <c r="K202" s="24"/>
    </row>
    <row r="203" spans="1:11" ht="24.95" customHeight="1">
      <c r="A203" s="24"/>
      <c r="B203" s="24"/>
      <c r="C203" s="24"/>
      <c r="D203" s="24"/>
      <c r="E203" s="24"/>
      <c r="F203" s="24"/>
      <c r="G203" s="24"/>
      <c r="H203" s="24"/>
      <c r="I203" s="26"/>
      <c r="J203" s="41"/>
      <c r="K203" s="51"/>
    </row>
    <row r="204" spans="1:11" ht="24.95" customHeight="1">
      <c r="A204" s="24"/>
      <c r="B204" s="24"/>
      <c r="C204" s="24"/>
      <c r="D204" s="24"/>
      <c r="E204" s="24"/>
      <c r="F204" s="24"/>
      <c r="G204" s="24"/>
      <c r="H204" s="24"/>
      <c r="I204" s="26"/>
      <c r="J204" s="41"/>
      <c r="K204" s="51"/>
    </row>
    <row r="205" spans="1:11" ht="24.95" customHeight="1">
      <c r="A205" s="33"/>
      <c r="B205" s="33"/>
      <c r="C205" s="33"/>
      <c r="D205" s="24"/>
      <c r="E205" s="24"/>
      <c r="F205" s="24"/>
      <c r="G205" s="24"/>
      <c r="H205" s="24"/>
      <c r="I205" s="26"/>
      <c r="J205" s="41"/>
      <c r="K205" s="51"/>
    </row>
    <row r="206" spans="1:11" ht="24.95" customHeight="1">
      <c r="A206" s="24"/>
      <c r="B206" s="24"/>
      <c r="C206" s="24"/>
      <c r="D206" s="24"/>
      <c r="E206" s="24"/>
      <c r="F206" s="24"/>
      <c r="G206" s="24"/>
      <c r="H206" s="24"/>
      <c r="I206" s="53"/>
      <c r="J206" s="54"/>
      <c r="K206" s="51"/>
    </row>
    <row r="207" spans="1:11" ht="20.100000000000001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 ht="20.100000000000001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 ht="20.100000000000001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 ht="20.100000000000001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 ht="20.100000000000001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 ht="20.100000000000001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 ht="20.100000000000001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 ht="20.100000000000001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 ht="20.100000000000001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 ht="20.100000000000001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 ht="20.100000000000001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 ht="20.100000000000001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 ht="20.100000000000001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 ht="20.100000000000001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 ht="20.100000000000001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 ht="20.100000000000001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 ht="20.100000000000001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 ht="20.100000000000001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 ht="20.100000000000001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51"/>
      <c r="K225" s="51"/>
    </row>
    <row r="226" spans="1:11" ht="20.100000000000001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51"/>
      <c r="K226" s="51"/>
    </row>
    <row r="227" spans="1:11" ht="20.100000000000001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51"/>
      <c r="K227" s="51"/>
    </row>
    <row r="228" spans="1:11" ht="20.100000000000001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51"/>
      <c r="K228" s="51"/>
    </row>
    <row r="229" spans="1:11" ht="20.100000000000001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51"/>
      <c r="K229" s="51"/>
    </row>
    <row r="230" spans="1:11" ht="20.100000000000001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51"/>
      <c r="K230" s="51"/>
    </row>
    <row r="231" spans="1:11" ht="20.100000000000001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51"/>
      <c r="K231" s="51"/>
    </row>
    <row r="232" spans="1:11" ht="20.100000000000001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51"/>
      <c r="K232" s="51"/>
    </row>
    <row r="233" spans="1:11" ht="20.100000000000001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51"/>
      <c r="K233" s="51"/>
    </row>
    <row r="234" spans="1:11" ht="20.100000000000001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51"/>
      <c r="K234" s="51"/>
    </row>
    <row r="235" spans="1:11" ht="20.100000000000001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51"/>
      <c r="K235" s="51"/>
    </row>
    <row r="236" spans="1:11" ht="20.100000000000001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51"/>
      <c r="K236" s="51"/>
    </row>
    <row r="237" spans="1:11" ht="20.100000000000001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51"/>
      <c r="K237" s="51"/>
    </row>
    <row r="238" spans="1:11" ht="20.100000000000001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51"/>
      <c r="K238" s="51"/>
    </row>
    <row r="239" spans="1:11" ht="20.100000000000001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51"/>
      <c r="K239" s="51"/>
    </row>
    <row r="240" spans="1:11" ht="20.100000000000001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51"/>
      <c r="K240" s="51"/>
    </row>
    <row r="241" spans="1:11" ht="20.100000000000001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51"/>
      <c r="K241" s="51"/>
    </row>
    <row r="242" spans="1:11" ht="20.100000000000001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51"/>
      <c r="K242" s="51"/>
    </row>
    <row r="243" spans="1:11" ht="20.100000000000001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51"/>
      <c r="K243" s="51"/>
    </row>
    <row r="244" spans="1:11" ht="20.100000000000001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51"/>
      <c r="K244" s="51"/>
    </row>
    <row r="245" spans="1:11" ht="20.100000000000001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51"/>
      <c r="K245" s="51"/>
    </row>
    <row r="246" spans="1:11">
      <c r="A246" s="24"/>
      <c r="B246" s="24"/>
      <c r="C246" s="24"/>
      <c r="D246" s="24"/>
      <c r="E246" s="24"/>
      <c r="F246" s="24"/>
      <c r="G246" s="24"/>
      <c r="H246" s="24"/>
      <c r="I246" s="24"/>
      <c r="J246" s="51"/>
      <c r="K246" s="51"/>
    </row>
    <row r="247" spans="1:11">
      <c r="A247" s="24"/>
      <c r="B247" s="24"/>
      <c r="C247" s="24"/>
      <c r="D247" s="24"/>
      <c r="E247" s="24"/>
      <c r="F247" s="24"/>
      <c r="G247" s="24"/>
      <c r="H247" s="24"/>
      <c r="I247" s="24"/>
      <c r="J247" s="51"/>
      <c r="K247" s="51"/>
    </row>
    <row r="248" spans="1:11">
      <c r="A248" s="24"/>
      <c r="B248" s="24"/>
      <c r="C248" s="24"/>
      <c r="D248" s="24"/>
      <c r="E248" s="24"/>
      <c r="F248" s="24"/>
      <c r="G248" s="24"/>
      <c r="H248" s="24"/>
      <c r="I248" s="24"/>
      <c r="J248" s="51"/>
      <c r="K248" s="51"/>
    </row>
    <row r="249" spans="1:11">
      <c r="A249" s="24"/>
      <c r="B249" s="24"/>
      <c r="C249" s="24"/>
      <c r="D249" s="24"/>
      <c r="E249" s="24"/>
      <c r="F249" s="24"/>
      <c r="G249" s="24"/>
      <c r="H249" s="24"/>
      <c r="I249" s="24"/>
      <c r="J249" s="51"/>
      <c r="K249" s="51"/>
    </row>
    <row r="250" spans="1:11">
      <c r="A250" s="24"/>
      <c r="B250" s="24"/>
      <c r="C250" s="24"/>
      <c r="D250" s="24"/>
      <c r="E250" s="24"/>
      <c r="F250" s="24"/>
      <c r="G250" s="24"/>
      <c r="H250" s="24"/>
      <c r="I250" s="24"/>
      <c r="J250" s="51"/>
      <c r="K250" s="51"/>
    </row>
    <row r="251" spans="1:11">
      <c r="A251" s="24"/>
      <c r="B251" s="24"/>
      <c r="C251" s="24"/>
      <c r="D251" s="24"/>
      <c r="E251" s="24"/>
      <c r="F251" s="24"/>
      <c r="G251" s="24"/>
      <c r="H251" s="24"/>
      <c r="I251" s="24"/>
      <c r="J251" s="51"/>
      <c r="K251" s="51"/>
    </row>
    <row r="252" spans="1:11">
      <c r="A252" s="24"/>
      <c r="B252" s="24"/>
      <c r="C252" s="24"/>
      <c r="D252" s="24"/>
      <c r="E252" s="24"/>
      <c r="F252" s="24"/>
      <c r="G252" s="24"/>
      <c r="H252" s="24"/>
      <c r="I252" s="24"/>
      <c r="J252" s="51"/>
      <c r="K252" s="51"/>
    </row>
    <row r="253" spans="1:11">
      <c r="A253" s="24"/>
      <c r="B253" s="24"/>
      <c r="C253" s="24"/>
      <c r="D253" s="24"/>
      <c r="E253" s="24"/>
      <c r="F253" s="24"/>
      <c r="G253" s="24"/>
      <c r="H253" s="24"/>
      <c r="I253" s="24"/>
      <c r="J253" s="51"/>
      <c r="K253" s="51"/>
    </row>
    <row r="254" spans="1:11">
      <c r="A254" s="24"/>
      <c r="B254" s="24"/>
      <c r="C254" s="24"/>
      <c r="D254" s="24"/>
      <c r="E254" s="24"/>
      <c r="F254" s="24"/>
      <c r="G254" s="24"/>
      <c r="H254" s="24"/>
      <c r="I254" s="24"/>
      <c r="J254" s="51"/>
      <c r="K254" s="51"/>
    </row>
    <row r="255" spans="1:11">
      <c r="A255" s="24"/>
      <c r="B255" s="24"/>
      <c r="C255" s="24"/>
      <c r="D255" s="24"/>
      <c r="E255" s="24"/>
      <c r="F255" s="24"/>
      <c r="G255" s="24"/>
      <c r="H255" s="24"/>
      <c r="I255" s="24"/>
      <c r="J255" s="51"/>
      <c r="K255" s="51"/>
    </row>
    <row r="256" spans="1:11">
      <c r="A256" s="24"/>
      <c r="B256" s="24"/>
      <c r="C256" s="24"/>
      <c r="D256" s="24"/>
      <c r="E256" s="24"/>
      <c r="F256" s="24"/>
      <c r="G256" s="24"/>
      <c r="H256" s="24"/>
      <c r="I256" s="24"/>
      <c r="J256" s="51"/>
      <c r="K256" s="51"/>
    </row>
    <row r="257" spans="1:11">
      <c r="A257" s="24"/>
      <c r="B257" s="24"/>
      <c r="C257" s="24"/>
      <c r="D257" s="24"/>
      <c r="E257" s="24"/>
      <c r="F257" s="24"/>
      <c r="G257" s="24"/>
      <c r="H257" s="24"/>
      <c r="I257" s="24"/>
      <c r="J257" s="51"/>
      <c r="K257" s="51"/>
    </row>
    <row r="258" spans="1:11">
      <c r="A258" s="24"/>
      <c r="B258" s="24"/>
      <c r="C258" s="24"/>
      <c r="D258" s="24"/>
      <c r="E258" s="24"/>
      <c r="F258" s="24"/>
      <c r="G258" s="24"/>
      <c r="H258" s="24"/>
      <c r="I258" s="24"/>
      <c r="J258" s="51"/>
      <c r="K258" s="51"/>
    </row>
    <row r="259" spans="1:11">
      <c r="A259" s="24"/>
      <c r="B259" s="24"/>
      <c r="C259" s="24"/>
      <c r="D259" s="24"/>
      <c r="E259" s="24"/>
      <c r="F259" s="24"/>
      <c r="G259" s="24"/>
      <c r="H259" s="24"/>
      <c r="I259" s="24"/>
      <c r="J259" s="51"/>
      <c r="K259" s="51"/>
    </row>
    <row r="260" spans="1:11">
      <c r="A260" s="24"/>
      <c r="B260" s="24"/>
      <c r="C260" s="24"/>
      <c r="D260" s="24"/>
      <c r="E260" s="24"/>
      <c r="F260" s="24"/>
      <c r="G260" s="24"/>
      <c r="H260" s="24"/>
      <c r="I260" s="24"/>
      <c r="J260" s="51"/>
      <c r="K260" s="51"/>
    </row>
    <row r="261" spans="1:11">
      <c r="A261" s="24"/>
      <c r="B261" s="24"/>
      <c r="C261" s="24"/>
      <c r="D261" s="24"/>
      <c r="E261" s="24"/>
      <c r="F261" s="24"/>
      <c r="G261" s="24"/>
      <c r="H261" s="24"/>
      <c r="I261" s="24"/>
      <c r="J261" s="51"/>
      <c r="K261" s="51"/>
    </row>
    <row r="262" spans="1:11">
      <c r="A262" s="24"/>
      <c r="B262" s="24"/>
      <c r="C262" s="24"/>
      <c r="D262" s="24"/>
      <c r="E262" s="24"/>
      <c r="F262" s="24"/>
      <c r="G262" s="24"/>
      <c r="H262" s="24"/>
      <c r="I262" s="24"/>
      <c r="J262" s="51"/>
      <c r="K262" s="51"/>
    </row>
    <row r="263" spans="1:11">
      <c r="A263" s="24"/>
      <c r="B263" s="24"/>
      <c r="C263" s="24"/>
      <c r="D263" s="24"/>
      <c r="E263" s="24"/>
      <c r="F263" s="24"/>
      <c r="G263" s="24"/>
      <c r="H263" s="24"/>
      <c r="I263" s="24"/>
      <c r="J263" s="51"/>
      <c r="K263" s="51"/>
    </row>
    <row r="264" spans="1:11">
      <c r="A264" s="24"/>
      <c r="B264" s="24"/>
      <c r="C264" s="24"/>
      <c r="D264" s="24"/>
      <c r="E264" s="24"/>
      <c r="F264" s="24"/>
      <c r="G264" s="24"/>
      <c r="H264" s="24"/>
      <c r="I264" s="24"/>
      <c r="J264" s="51"/>
      <c r="K264" s="51"/>
    </row>
    <row r="265" spans="1:11">
      <c r="A265" s="24"/>
      <c r="B265" s="24"/>
      <c r="C265" s="24"/>
      <c r="D265" s="24"/>
      <c r="E265" s="24"/>
      <c r="F265" s="24"/>
      <c r="G265" s="24"/>
      <c r="H265" s="24"/>
      <c r="I265" s="24"/>
      <c r="J265" s="51"/>
      <c r="K265" s="51"/>
    </row>
    <row r="266" spans="1:11">
      <c r="A266" s="24"/>
      <c r="B266" s="24"/>
      <c r="C266" s="24"/>
      <c r="D266" s="24"/>
      <c r="E266" s="24"/>
      <c r="F266" s="24"/>
      <c r="G266" s="24"/>
      <c r="H266" s="24"/>
      <c r="I266" s="24"/>
      <c r="J266" s="51"/>
      <c r="K266" s="51"/>
    </row>
    <row r="267" spans="1:11">
      <c r="A267" s="24"/>
      <c r="B267" s="24"/>
      <c r="C267" s="24"/>
      <c r="D267" s="24"/>
      <c r="E267" s="24"/>
      <c r="F267" s="24"/>
      <c r="G267" s="24"/>
      <c r="H267" s="24"/>
      <c r="I267" s="24"/>
      <c r="J267" s="51"/>
      <c r="K267" s="51"/>
    </row>
    <row r="268" spans="1:11">
      <c r="A268" s="24"/>
      <c r="B268" s="24"/>
      <c r="C268" s="24"/>
      <c r="D268" s="24"/>
      <c r="E268" s="24"/>
      <c r="F268" s="24"/>
      <c r="G268" s="24"/>
      <c r="H268" s="24"/>
      <c r="I268" s="24"/>
      <c r="J268" s="51"/>
      <c r="K268" s="51"/>
    </row>
    <row r="269" spans="1:11">
      <c r="A269" s="24"/>
      <c r="B269" s="24"/>
      <c r="C269" s="24"/>
      <c r="D269" s="24"/>
      <c r="E269" s="24"/>
      <c r="F269" s="24"/>
      <c r="G269" s="24"/>
      <c r="H269" s="24"/>
      <c r="I269" s="24"/>
      <c r="J269" s="51"/>
      <c r="K269" s="51"/>
    </row>
    <row r="270" spans="1:11">
      <c r="A270" s="24"/>
      <c r="B270" s="24"/>
      <c r="C270" s="24"/>
      <c r="D270" s="24"/>
      <c r="E270" s="24"/>
      <c r="F270" s="24"/>
      <c r="G270" s="24"/>
      <c r="H270" s="24"/>
      <c r="I270" s="24"/>
      <c r="J270" s="51"/>
      <c r="K270" s="51"/>
    </row>
    <row r="271" spans="1:11">
      <c r="A271" s="24"/>
      <c r="B271" s="24"/>
      <c r="C271" s="24"/>
      <c r="D271" s="24"/>
      <c r="E271" s="24"/>
      <c r="F271" s="24"/>
      <c r="G271" s="24"/>
      <c r="H271" s="24"/>
      <c r="I271" s="24"/>
      <c r="J271" s="51"/>
      <c r="K271" s="51"/>
    </row>
    <row r="272" spans="1:11">
      <c r="A272" s="24"/>
      <c r="B272" s="24"/>
      <c r="C272" s="24"/>
      <c r="D272" s="24"/>
      <c r="E272" s="24"/>
      <c r="F272" s="24"/>
      <c r="G272" s="24"/>
      <c r="H272" s="24"/>
      <c r="I272" s="24"/>
      <c r="J272" s="51"/>
      <c r="K272" s="51"/>
    </row>
    <row r="273" spans="1:11">
      <c r="A273" s="24"/>
      <c r="B273" s="24"/>
      <c r="C273" s="24"/>
      <c r="D273" s="24"/>
      <c r="E273" s="24"/>
      <c r="F273" s="24"/>
      <c r="G273" s="24"/>
      <c r="H273" s="24"/>
      <c r="I273" s="24"/>
      <c r="J273" s="51"/>
      <c r="K273" s="51"/>
    </row>
    <row r="274" spans="1:11">
      <c r="A274" s="24"/>
      <c r="B274" s="24"/>
      <c r="C274" s="24"/>
      <c r="D274" s="24"/>
      <c r="E274" s="24"/>
      <c r="F274" s="24"/>
      <c r="G274" s="24"/>
      <c r="H274" s="24"/>
      <c r="I274" s="24"/>
      <c r="J274" s="51"/>
      <c r="K274" s="51"/>
    </row>
    <row r="275" spans="1:11">
      <c r="A275" s="24"/>
      <c r="B275" s="24"/>
      <c r="C275" s="24"/>
      <c r="D275" s="24"/>
      <c r="E275" s="24"/>
      <c r="F275" s="24"/>
      <c r="G275" s="24"/>
      <c r="H275" s="24"/>
      <c r="I275" s="24"/>
      <c r="J275" s="51"/>
      <c r="K275" s="51"/>
    </row>
    <row r="276" spans="1:11">
      <c r="A276" s="24"/>
      <c r="B276" s="24"/>
      <c r="C276" s="24"/>
      <c r="D276" s="24"/>
      <c r="E276" s="24"/>
      <c r="F276" s="24"/>
      <c r="G276" s="24"/>
      <c r="H276" s="24"/>
      <c r="I276" s="24"/>
      <c r="J276" s="51"/>
      <c r="K276" s="51"/>
    </row>
    <row r="277" spans="1:11">
      <c r="A277" s="24"/>
      <c r="B277" s="24"/>
      <c r="C277" s="24"/>
      <c r="D277" s="24"/>
      <c r="E277" s="24"/>
      <c r="F277" s="24"/>
      <c r="G277" s="24"/>
      <c r="H277" s="24"/>
      <c r="I277" s="24"/>
      <c r="J277" s="51"/>
      <c r="K277" s="51"/>
    </row>
    <row r="278" spans="1:11">
      <c r="A278" s="24"/>
      <c r="B278" s="24"/>
      <c r="C278" s="24"/>
      <c r="D278" s="24"/>
      <c r="E278" s="24"/>
      <c r="F278" s="24"/>
      <c r="G278" s="24"/>
      <c r="H278" s="24"/>
      <c r="I278" s="24"/>
      <c r="J278" s="51"/>
      <c r="K278" s="51"/>
    </row>
    <row r="279" spans="1:11">
      <c r="A279" s="24"/>
      <c r="B279" s="24"/>
      <c r="C279" s="24"/>
      <c r="D279" s="24"/>
      <c r="E279" s="24"/>
      <c r="F279" s="24"/>
      <c r="G279" s="24"/>
      <c r="H279" s="24"/>
      <c r="I279" s="24"/>
      <c r="J279" s="51"/>
      <c r="K279" s="51"/>
    </row>
    <row r="280" spans="1:11">
      <c r="A280" s="24"/>
      <c r="B280" s="24"/>
      <c r="C280" s="24"/>
      <c r="D280" s="24"/>
      <c r="E280" s="24"/>
      <c r="F280" s="24"/>
      <c r="G280" s="24"/>
      <c r="H280" s="24"/>
      <c r="I280" s="24"/>
      <c r="J280" s="51"/>
      <c r="K280" s="51"/>
    </row>
    <row r="281" spans="1:11">
      <c r="A281" s="24"/>
      <c r="B281" s="24"/>
      <c r="C281" s="24"/>
      <c r="D281" s="24"/>
      <c r="E281" s="24"/>
      <c r="F281" s="24"/>
      <c r="G281" s="24"/>
      <c r="H281" s="24"/>
      <c r="I281" s="24"/>
      <c r="J281" s="51"/>
      <c r="K281" s="51"/>
    </row>
    <row r="282" spans="1:11">
      <c r="A282" s="24"/>
      <c r="B282" s="24"/>
      <c r="C282" s="24"/>
      <c r="D282" s="24"/>
      <c r="E282" s="24"/>
      <c r="F282" s="24"/>
      <c r="G282" s="24"/>
      <c r="H282" s="24"/>
      <c r="I282" s="24"/>
      <c r="J282" s="51"/>
      <c r="K282" s="51"/>
    </row>
    <row r="283" spans="1:11">
      <c r="A283" s="24"/>
      <c r="B283" s="24"/>
      <c r="C283" s="24"/>
      <c r="D283" s="24"/>
      <c r="E283" s="24"/>
      <c r="F283" s="24"/>
      <c r="G283" s="24"/>
      <c r="H283" s="24"/>
      <c r="I283" s="24"/>
      <c r="J283" s="51"/>
      <c r="K283" s="51"/>
    </row>
    <row r="284" spans="1:11">
      <c r="A284" s="24"/>
      <c r="B284" s="24"/>
      <c r="C284" s="24"/>
      <c r="D284" s="24"/>
      <c r="E284" s="24"/>
      <c r="F284" s="24"/>
      <c r="G284" s="24"/>
      <c r="H284" s="24"/>
      <c r="I284" s="24"/>
      <c r="J284" s="51"/>
      <c r="K284" s="51"/>
    </row>
    <row r="285" spans="1:11">
      <c r="A285" s="24"/>
      <c r="B285" s="24"/>
      <c r="C285" s="24"/>
      <c r="D285" s="24"/>
      <c r="E285" s="24"/>
      <c r="F285" s="24"/>
      <c r="G285" s="24"/>
      <c r="H285" s="24"/>
      <c r="I285" s="24"/>
      <c r="J285" s="51"/>
      <c r="K285" s="51"/>
    </row>
    <row r="286" spans="1:11">
      <c r="A286" s="24"/>
      <c r="B286" s="24"/>
      <c r="C286" s="24"/>
      <c r="D286" s="24"/>
      <c r="E286" s="24"/>
      <c r="F286" s="24"/>
      <c r="G286" s="24"/>
      <c r="H286" s="24"/>
      <c r="I286" s="24"/>
      <c r="J286" s="51"/>
      <c r="K286" s="51"/>
    </row>
    <row r="287" spans="1:11">
      <c r="A287" s="24"/>
      <c r="B287" s="24"/>
      <c r="C287" s="24"/>
      <c r="D287" s="24"/>
      <c r="E287" s="24"/>
      <c r="F287" s="24"/>
      <c r="G287" s="24"/>
      <c r="H287" s="24"/>
      <c r="I287" s="24"/>
      <c r="J287" s="51"/>
      <c r="K287" s="51"/>
    </row>
    <row r="288" spans="1:11">
      <c r="A288" s="24"/>
      <c r="B288" s="24"/>
      <c r="C288" s="24"/>
      <c r="D288" s="24"/>
      <c r="E288" s="24"/>
      <c r="F288" s="24"/>
      <c r="G288" s="24"/>
      <c r="H288" s="24"/>
      <c r="I288" s="24"/>
      <c r="J288" s="51"/>
      <c r="K288" s="51"/>
    </row>
    <row r="289" spans="1:11">
      <c r="A289" s="24"/>
      <c r="B289" s="24"/>
      <c r="C289" s="24"/>
      <c r="D289" s="24"/>
      <c r="E289" s="24"/>
      <c r="F289" s="24"/>
      <c r="G289" s="24"/>
      <c r="H289" s="24"/>
      <c r="I289" s="24"/>
      <c r="J289" s="51"/>
      <c r="K289" s="51"/>
    </row>
    <row r="290" spans="1:11">
      <c r="A290" s="24"/>
      <c r="B290" s="24"/>
      <c r="C290" s="24"/>
      <c r="D290" s="24"/>
      <c r="E290" s="24"/>
      <c r="F290" s="24"/>
      <c r="G290" s="24"/>
      <c r="H290" s="24"/>
      <c r="I290" s="24"/>
      <c r="J290" s="51"/>
      <c r="K290" s="51"/>
    </row>
    <row r="291" spans="1:11">
      <c r="A291" s="24"/>
      <c r="B291" s="24"/>
      <c r="C291" s="24"/>
      <c r="D291" s="24"/>
      <c r="E291" s="24"/>
      <c r="F291" s="24"/>
      <c r="G291" s="24"/>
      <c r="H291" s="24"/>
      <c r="I291" s="24"/>
      <c r="J291" s="51"/>
      <c r="K291" s="51"/>
    </row>
    <row r="292" spans="1:11">
      <c r="A292" s="24"/>
      <c r="B292" s="24"/>
      <c r="C292" s="24"/>
      <c r="D292" s="24"/>
      <c r="E292" s="24"/>
      <c r="F292" s="24"/>
      <c r="G292" s="24"/>
      <c r="H292" s="24"/>
      <c r="I292" s="24"/>
      <c r="J292" s="51"/>
      <c r="K292" s="51"/>
    </row>
    <row r="293" spans="1:11">
      <c r="A293" s="24"/>
      <c r="B293" s="24"/>
      <c r="C293" s="24"/>
      <c r="D293" s="24"/>
      <c r="E293" s="24"/>
      <c r="F293" s="24"/>
      <c r="G293" s="24"/>
      <c r="H293" s="24"/>
      <c r="I293" s="24"/>
      <c r="J293" s="51"/>
      <c r="K293" s="51"/>
    </row>
    <row r="294" spans="1:11">
      <c r="A294" s="24"/>
      <c r="B294" s="24"/>
      <c r="C294" s="24"/>
      <c r="D294" s="24"/>
      <c r="E294" s="24"/>
      <c r="F294" s="24"/>
      <c r="G294" s="24"/>
      <c r="H294" s="24"/>
      <c r="I294" s="24"/>
      <c r="J294" s="51"/>
      <c r="K294" s="51"/>
    </row>
    <row r="295" spans="1:11">
      <c r="A295" s="24"/>
      <c r="B295" s="24"/>
      <c r="C295" s="24"/>
      <c r="D295" s="24"/>
      <c r="E295" s="24"/>
      <c r="F295" s="24"/>
      <c r="G295" s="24"/>
      <c r="H295" s="24"/>
      <c r="I295" s="24"/>
      <c r="J295" s="51"/>
      <c r="K295" s="51"/>
    </row>
    <row r="296" spans="1:11">
      <c r="A296" s="24"/>
      <c r="B296" s="24"/>
      <c r="C296" s="24"/>
      <c r="D296" s="24"/>
      <c r="E296" s="24"/>
      <c r="F296" s="24"/>
      <c r="G296" s="24"/>
      <c r="H296" s="24"/>
      <c r="I296" s="24"/>
      <c r="J296" s="51"/>
      <c r="K296" s="51"/>
    </row>
    <row r="297" spans="1:11">
      <c r="A297" s="24"/>
      <c r="B297" s="24"/>
      <c r="C297" s="24"/>
      <c r="D297" s="24"/>
      <c r="E297" s="24"/>
      <c r="F297" s="24"/>
      <c r="G297" s="24"/>
      <c r="H297" s="24"/>
      <c r="I297" s="24"/>
      <c r="J297" s="51"/>
      <c r="K297" s="51"/>
    </row>
    <row r="298" spans="1:11">
      <c r="A298" s="24"/>
      <c r="B298" s="24"/>
      <c r="C298" s="24"/>
      <c r="D298" s="24"/>
      <c r="E298" s="24"/>
      <c r="F298" s="24"/>
      <c r="G298" s="24"/>
      <c r="H298" s="24"/>
      <c r="I298" s="24"/>
      <c r="J298" s="51"/>
      <c r="K298" s="51"/>
    </row>
    <row r="299" spans="1:11">
      <c r="A299" s="24"/>
      <c r="B299" s="24"/>
      <c r="C299" s="24"/>
      <c r="D299" s="24"/>
      <c r="E299" s="24"/>
      <c r="F299" s="24"/>
      <c r="G299" s="24"/>
      <c r="H299" s="24"/>
      <c r="I299" s="24"/>
      <c r="J299" s="51"/>
      <c r="K299" s="51"/>
    </row>
    <row r="300" spans="1:11">
      <c r="A300" s="24"/>
      <c r="B300" s="24"/>
      <c r="C300" s="24"/>
      <c r="D300" s="24"/>
      <c r="E300" s="24"/>
      <c r="F300" s="24"/>
      <c r="G300" s="24"/>
      <c r="H300" s="24"/>
      <c r="I300" s="24"/>
      <c r="J300" s="51"/>
      <c r="K300" s="51"/>
    </row>
    <row r="301" spans="1:11">
      <c r="A301" s="24"/>
      <c r="B301" s="24"/>
      <c r="C301" s="24"/>
      <c r="D301" s="24"/>
      <c r="E301" s="24"/>
      <c r="F301" s="24"/>
      <c r="G301" s="24"/>
      <c r="H301" s="24"/>
      <c r="I301" s="24"/>
      <c r="J301" s="51"/>
      <c r="K301" s="51"/>
    </row>
    <row r="302" spans="1:11">
      <c r="A302" s="24"/>
      <c r="B302" s="24"/>
      <c r="C302" s="24"/>
      <c r="D302" s="24"/>
      <c r="E302" s="24"/>
      <c r="F302" s="24"/>
      <c r="G302" s="24"/>
      <c r="H302" s="24"/>
      <c r="I302" s="24"/>
      <c r="J302" s="51"/>
      <c r="K302" s="51"/>
    </row>
    <row r="303" spans="1:11">
      <c r="A303" s="24"/>
      <c r="B303" s="24"/>
      <c r="C303" s="24"/>
      <c r="D303" s="24"/>
      <c r="E303" s="24"/>
      <c r="F303" s="24"/>
      <c r="G303" s="24"/>
      <c r="H303" s="24"/>
      <c r="I303" s="24"/>
      <c r="J303" s="51"/>
      <c r="K303" s="51"/>
    </row>
    <row r="304" spans="1:11">
      <c r="A304" s="24"/>
      <c r="B304" s="24"/>
      <c r="C304" s="24"/>
      <c r="D304" s="24"/>
      <c r="E304" s="24"/>
      <c r="F304" s="24"/>
      <c r="G304" s="24"/>
      <c r="H304" s="24"/>
      <c r="I304" s="24"/>
      <c r="J304" s="51"/>
      <c r="K304" s="51"/>
    </row>
    <row r="305" spans="1:11">
      <c r="A305" s="24"/>
      <c r="B305" s="24"/>
      <c r="C305" s="24"/>
      <c r="D305" s="24"/>
      <c r="E305" s="24"/>
      <c r="F305" s="24"/>
      <c r="G305" s="24"/>
      <c r="H305" s="24"/>
      <c r="I305" s="24"/>
      <c r="J305" s="51"/>
      <c r="K305" s="51"/>
    </row>
    <row r="306" spans="1:11">
      <c r="A306" s="24"/>
      <c r="B306" s="24"/>
      <c r="C306" s="24"/>
      <c r="D306" s="24"/>
      <c r="E306" s="24"/>
      <c r="F306" s="24"/>
      <c r="G306" s="24"/>
      <c r="H306" s="24"/>
      <c r="I306" s="24"/>
      <c r="J306" s="51"/>
      <c r="K306" s="51"/>
    </row>
    <row r="307" spans="1:11">
      <c r="A307" s="24"/>
      <c r="B307" s="24"/>
      <c r="C307" s="24"/>
      <c r="D307" s="24"/>
      <c r="E307" s="24"/>
      <c r="F307" s="24"/>
      <c r="G307" s="24"/>
      <c r="H307" s="24"/>
      <c r="I307" s="24"/>
      <c r="J307" s="51"/>
      <c r="K307" s="51"/>
    </row>
    <row r="308" spans="1:11">
      <c r="A308" s="24"/>
      <c r="B308" s="24"/>
      <c r="C308" s="24"/>
      <c r="D308" s="24"/>
      <c r="E308" s="24"/>
      <c r="F308" s="24"/>
      <c r="G308" s="24"/>
      <c r="H308" s="24"/>
      <c r="I308" s="24"/>
      <c r="J308" s="51"/>
      <c r="K308" s="51"/>
    </row>
    <row r="309" spans="1:11">
      <c r="A309" s="24"/>
      <c r="B309" s="24"/>
      <c r="C309" s="24"/>
      <c r="D309" s="24"/>
      <c r="E309" s="24"/>
      <c r="F309" s="24"/>
      <c r="G309" s="24"/>
      <c r="H309" s="24"/>
      <c r="I309" s="24"/>
      <c r="J309" s="51"/>
      <c r="K309" s="51"/>
    </row>
    <row r="310" spans="1:11">
      <c r="A310" s="24"/>
      <c r="B310" s="24"/>
      <c r="C310" s="24"/>
      <c r="D310" s="24"/>
      <c r="E310" s="24"/>
      <c r="F310" s="24"/>
      <c r="G310" s="24"/>
      <c r="H310" s="24"/>
      <c r="I310" s="24"/>
      <c r="J310" s="51"/>
      <c r="K310" s="51"/>
    </row>
    <row r="311" spans="1:11">
      <c r="A311" s="24"/>
      <c r="B311" s="24"/>
      <c r="C311" s="24"/>
      <c r="D311" s="24"/>
      <c r="E311" s="24"/>
      <c r="F311" s="24"/>
      <c r="G311" s="24"/>
      <c r="H311" s="24"/>
      <c r="I311" s="24"/>
      <c r="J311" s="51"/>
      <c r="K311" s="51"/>
    </row>
    <row r="312" spans="1:11">
      <c r="A312" s="24"/>
      <c r="B312" s="24"/>
      <c r="C312" s="24"/>
      <c r="D312" s="24"/>
      <c r="E312" s="24"/>
      <c r="F312" s="24"/>
      <c r="G312" s="24"/>
      <c r="H312" s="24"/>
      <c r="I312" s="24"/>
      <c r="J312" s="51"/>
      <c r="K312" s="51"/>
    </row>
    <row r="313" spans="1:11">
      <c r="A313" s="24"/>
      <c r="B313" s="24"/>
      <c r="C313" s="24"/>
      <c r="D313" s="24"/>
      <c r="E313" s="24"/>
      <c r="F313" s="24"/>
      <c r="G313" s="24"/>
      <c r="H313" s="24"/>
      <c r="I313" s="24"/>
      <c r="J313" s="51"/>
      <c r="K313" s="51"/>
    </row>
    <row r="314" spans="1:11">
      <c r="A314" s="24"/>
      <c r="B314" s="24"/>
      <c r="C314" s="24"/>
      <c r="D314" s="24"/>
      <c r="E314" s="24"/>
      <c r="F314" s="24"/>
      <c r="G314" s="24"/>
      <c r="H314" s="24"/>
      <c r="I314" s="24"/>
      <c r="J314" s="51"/>
      <c r="K314" s="51"/>
    </row>
    <row r="315" spans="1:11">
      <c r="A315" s="24"/>
      <c r="B315" s="24"/>
      <c r="C315" s="24"/>
      <c r="D315" s="24"/>
      <c r="E315" s="24"/>
      <c r="F315" s="24"/>
      <c r="G315" s="24"/>
      <c r="H315" s="24"/>
      <c r="I315" s="24"/>
      <c r="J315" s="51"/>
      <c r="K315" s="51"/>
    </row>
    <row r="316" spans="1:11">
      <c r="A316" s="24"/>
      <c r="B316" s="24"/>
      <c r="C316" s="24"/>
      <c r="D316" s="24"/>
      <c r="E316" s="24"/>
      <c r="F316" s="24"/>
      <c r="G316" s="24"/>
      <c r="H316" s="24"/>
      <c r="I316" s="24"/>
      <c r="J316" s="51"/>
      <c r="K316" s="51"/>
    </row>
    <row r="317" spans="1:11">
      <c r="A317" s="24"/>
      <c r="B317" s="24"/>
      <c r="C317" s="24"/>
      <c r="D317" s="24"/>
      <c r="E317" s="24"/>
      <c r="F317" s="24"/>
      <c r="G317" s="24"/>
      <c r="H317" s="24"/>
      <c r="I317" s="24"/>
      <c r="J317" s="51"/>
      <c r="K317" s="51"/>
    </row>
    <row r="318" spans="1:11">
      <c r="A318" s="24"/>
      <c r="B318" s="24"/>
      <c r="C318" s="24"/>
      <c r="D318" s="24"/>
      <c r="E318" s="24"/>
      <c r="F318" s="24"/>
      <c r="G318" s="24"/>
      <c r="H318" s="24"/>
      <c r="I318" s="24"/>
      <c r="J318" s="51"/>
      <c r="K318" s="51"/>
    </row>
    <row r="319" spans="1:11">
      <c r="A319" s="24"/>
      <c r="B319" s="24"/>
      <c r="C319" s="24"/>
      <c r="D319" s="24"/>
      <c r="E319" s="24"/>
      <c r="F319" s="24"/>
      <c r="G319" s="24"/>
      <c r="H319" s="24"/>
      <c r="I319" s="24"/>
      <c r="J319" s="51"/>
      <c r="K319" s="51"/>
    </row>
    <row r="320" spans="1:11">
      <c r="A320" s="24"/>
      <c r="B320" s="24"/>
      <c r="C320" s="24"/>
      <c r="D320" s="24"/>
      <c r="E320" s="24"/>
      <c r="F320" s="24"/>
      <c r="G320" s="24"/>
      <c r="H320" s="24"/>
      <c r="I320" s="24"/>
      <c r="J320" s="51"/>
      <c r="K320" s="51"/>
    </row>
    <row r="321" spans="1:11">
      <c r="A321" s="24"/>
      <c r="B321" s="24"/>
      <c r="C321" s="24"/>
      <c r="D321" s="24"/>
      <c r="E321" s="24"/>
      <c r="F321" s="24"/>
      <c r="G321" s="24"/>
      <c r="H321" s="24"/>
      <c r="I321" s="24"/>
      <c r="J321" s="51"/>
      <c r="K321" s="51"/>
    </row>
    <row r="322" spans="1:11">
      <c r="A322" s="24"/>
      <c r="B322" s="24"/>
      <c r="C322" s="24"/>
      <c r="D322" s="24"/>
      <c r="E322" s="24"/>
      <c r="F322" s="24"/>
      <c r="G322" s="24"/>
      <c r="H322" s="24"/>
      <c r="I322" s="24"/>
      <c r="J322" s="51"/>
      <c r="K322" s="51"/>
    </row>
    <row r="323" spans="1:11">
      <c r="A323" s="24"/>
      <c r="B323" s="24"/>
      <c r="C323" s="24"/>
      <c r="D323" s="24"/>
      <c r="E323" s="24"/>
      <c r="F323" s="24"/>
      <c r="G323" s="24"/>
      <c r="H323" s="24"/>
      <c r="I323" s="24"/>
      <c r="J323" s="51"/>
      <c r="K323" s="51"/>
    </row>
    <row r="324" spans="1:11">
      <c r="A324" s="24"/>
      <c r="B324" s="24"/>
      <c r="C324" s="24"/>
      <c r="D324" s="24"/>
      <c r="E324" s="24"/>
      <c r="F324" s="24"/>
      <c r="G324" s="24"/>
      <c r="H324" s="24"/>
      <c r="I324" s="24"/>
      <c r="J324" s="51"/>
      <c r="K324" s="51"/>
    </row>
    <row r="325" spans="1:11">
      <c r="A325" s="24"/>
      <c r="B325" s="24"/>
      <c r="C325" s="24"/>
      <c r="D325" s="24"/>
      <c r="E325" s="24"/>
      <c r="F325" s="24"/>
      <c r="G325" s="24"/>
      <c r="H325" s="24"/>
      <c r="I325" s="24"/>
      <c r="J325" s="51"/>
      <c r="K325" s="51"/>
    </row>
    <row r="326" spans="1:11">
      <c r="A326" s="24"/>
      <c r="B326" s="24"/>
      <c r="C326" s="24"/>
      <c r="D326" s="24"/>
      <c r="E326" s="24"/>
      <c r="F326" s="24"/>
      <c r="G326" s="24"/>
      <c r="H326" s="24"/>
      <c r="I326" s="24"/>
      <c r="J326" s="51"/>
      <c r="K326" s="51"/>
    </row>
    <row r="327" spans="1:11">
      <c r="A327" s="24"/>
      <c r="B327" s="24"/>
      <c r="C327" s="24"/>
      <c r="D327" s="24"/>
      <c r="E327" s="24"/>
      <c r="F327" s="24"/>
      <c r="G327" s="24"/>
      <c r="H327" s="24"/>
      <c r="I327" s="24"/>
      <c r="J327" s="51"/>
      <c r="K327" s="51"/>
    </row>
    <row r="328" spans="1:11">
      <c r="A328" s="24"/>
      <c r="B328" s="24"/>
      <c r="C328" s="24"/>
      <c r="D328" s="24"/>
      <c r="E328" s="24"/>
      <c r="F328" s="24"/>
      <c r="G328" s="24"/>
      <c r="H328" s="24"/>
      <c r="I328" s="24"/>
      <c r="J328" s="51"/>
      <c r="K328" s="51"/>
    </row>
    <row r="329" spans="1:11">
      <c r="A329" s="24"/>
      <c r="B329" s="24"/>
      <c r="C329" s="24"/>
      <c r="D329" s="24"/>
      <c r="E329" s="24"/>
      <c r="F329" s="24"/>
      <c r="G329" s="24"/>
      <c r="H329" s="24"/>
      <c r="I329" s="24"/>
      <c r="J329" s="51"/>
      <c r="K329" s="51"/>
    </row>
    <row r="330" spans="1:11">
      <c r="A330" s="24"/>
      <c r="B330" s="24"/>
      <c r="C330" s="24"/>
      <c r="D330" s="24"/>
      <c r="E330" s="24"/>
      <c r="F330" s="24"/>
      <c r="G330" s="24"/>
      <c r="H330" s="24"/>
      <c r="I330" s="24"/>
      <c r="J330" s="51"/>
      <c r="K330" s="51"/>
    </row>
    <row r="331" spans="1:11">
      <c r="A331" s="24"/>
      <c r="B331" s="24"/>
      <c r="C331" s="24"/>
      <c r="D331" s="24"/>
      <c r="E331" s="24"/>
      <c r="F331" s="24"/>
      <c r="G331" s="24"/>
      <c r="H331" s="24"/>
      <c r="I331" s="24"/>
      <c r="J331" s="51"/>
      <c r="K331" s="51"/>
    </row>
    <row r="332" spans="1:11">
      <c r="A332" s="24"/>
      <c r="B332" s="24"/>
      <c r="C332" s="24"/>
      <c r="D332" s="24"/>
      <c r="E332" s="24"/>
      <c r="F332" s="24"/>
      <c r="G332" s="24"/>
      <c r="H332" s="24"/>
      <c r="I332" s="24"/>
      <c r="J332" s="51"/>
      <c r="K332" s="51"/>
    </row>
    <row r="333" spans="1:11">
      <c r="A333" s="24"/>
      <c r="B333" s="24"/>
      <c r="C333" s="24"/>
      <c r="D333" s="24"/>
      <c r="E333" s="24"/>
      <c r="F333" s="24"/>
      <c r="G333" s="24"/>
      <c r="H333" s="24"/>
      <c r="I333" s="24"/>
      <c r="J333" s="51"/>
      <c r="K333" s="51"/>
    </row>
    <row r="334" spans="1:11">
      <c r="A334" s="24"/>
      <c r="B334" s="24"/>
      <c r="C334" s="24"/>
      <c r="D334" s="24"/>
      <c r="E334" s="24"/>
      <c r="F334" s="24"/>
      <c r="G334" s="24"/>
      <c r="H334" s="24"/>
      <c r="I334" s="24"/>
      <c r="J334" s="51"/>
      <c r="K334" s="51"/>
    </row>
    <row r="335" spans="1:11">
      <c r="A335" s="24"/>
      <c r="B335" s="24"/>
      <c r="C335" s="24"/>
      <c r="D335" s="24"/>
      <c r="E335" s="24"/>
      <c r="F335" s="24"/>
      <c r="G335" s="24"/>
      <c r="H335" s="24"/>
      <c r="I335" s="24"/>
      <c r="J335" s="51"/>
      <c r="K335" s="51"/>
    </row>
    <row r="336" spans="1:11">
      <c r="A336" s="24"/>
      <c r="B336" s="24"/>
      <c r="C336" s="24"/>
      <c r="D336" s="24"/>
      <c r="E336" s="24"/>
      <c r="F336" s="24"/>
      <c r="G336" s="24"/>
      <c r="H336" s="24"/>
      <c r="I336" s="24"/>
      <c r="J336" s="51"/>
      <c r="K336" s="51"/>
    </row>
    <row r="337" spans="1:11">
      <c r="A337" s="24"/>
      <c r="B337" s="24"/>
      <c r="C337" s="24"/>
      <c r="D337" s="24"/>
      <c r="E337" s="24"/>
      <c r="F337" s="24"/>
      <c r="G337" s="24"/>
      <c r="H337" s="24"/>
      <c r="I337" s="24"/>
      <c r="J337" s="51"/>
      <c r="K337" s="51"/>
    </row>
    <row r="338" spans="1:11">
      <c r="A338" s="24"/>
      <c r="B338" s="24"/>
      <c r="C338" s="24"/>
      <c r="D338" s="24"/>
      <c r="E338" s="24"/>
      <c r="F338" s="24"/>
      <c r="G338" s="24"/>
      <c r="H338" s="24"/>
      <c r="I338" s="24"/>
      <c r="J338" s="51"/>
      <c r="K338" s="51"/>
    </row>
    <row r="339" spans="1:11">
      <c r="A339" s="24"/>
      <c r="B339" s="24"/>
      <c r="C339" s="24"/>
      <c r="D339" s="24"/>
      <c r="E339" s="24"/>
      <c r="F339" s="24"/>
      <c r="G339" s="24"/>
      <c r="H339" s="24"/>
      <c r="I339" s="24"/>
      <c r="J339" s="51"/>
      <c r="K339" s="51"/>
    </row>
    <row r="340" spans="1:11">
      <c r="A340" s="24"/>
      <c r="B340" s="24"/>
      <c r="C340" s="24"/>
      <c r="D340" s="24"/>
      <c r="E340" s="24"/>
      <c r="F340" s="24"/>
      <c r="G340" s="24"/>
      <c r="H340" s="24"/>
      <c r="I340" s="24"/>
      <c r="J340" s="51"/>
      <c r="K340" s="51"/>
    </row>
    <row r="341" spans="1:11">
      <c r="A341" s="24"/>
      <c r="B341" s="24"/>
      <c r="C341" s="24"/>
      <c r="D341" s="24"/>
      <c r="E341" s="24"/>
      <c r="F341" s="24"/>
      <c r="G341" s="24"/>
      <c r="H341" s="24"/>
      <c r="I341" s="24"/>
      <c r="J341" s="51"/>
      <c r="K341" s="51"/>
    </row>
    <row r="342" spans="1:11">
      <c r="A342" s="24"/>
      <c r="B342" s="24"/>
      <c r="C342" s="24"/>
      <c r="D342" s="24"/>
      <c r="E342" s="24"/>
      <c r="F342" s="24"/>
      <c r="G342" s="24"/>
      <c r="H342" s="24"/>
      <c r="I342" s="24"/>
      <c r="J342" s="51"/>
      <c r="K342" s="51"/>
    </row>
    <row r="343" spans="1:11">
      <c r="A343" s="24"/>
      <c r="B343" s="24"/>
      <c r="C343" s="24"/>
      <c r="D343" s="24"/>
      <c r="E343" s="24"/>
      <c r="F343" s="24"/>
      <c r="G343" s="24"/>
      <c r="H343" s="24"/>
      <c r="I343" s="24"/>
      <c r="J343" s="51"/>
      <c r="K343" s="51"/>
    </row>
    <row r="344" spans="1:11">
      <c r="A344" s="24"/>
      <c r="B344" s="24"/>
      <c r="C344" s="24"/>
      <c r="D344" s="24"/>
      <c r="E344" s="24"/>
      <c r="F344" s="24"/>
      <c r="G344" s="24"/>
      <c r="H344" s="24"/>
      <c r="I344" s="24"/>
      <c r="J344" s="51"/>
      <c r="K344" s="51"/>
    </row>
    <row r="345" spans="1:11">
      <c r="A345" s="24"/>
      <c r="B345" s="24"/>
      <c r="C345" s="24"/>
      <c r="D345" s="24"/>
      <c r="E345" s="24"/>
      <c r="F345" s="24"/>
      <c r="G345" s="24"/>
      <c r="H345" s="24"/>
      <c r="I345" s="24"/>
      <c r="J345" s="51"/>
      <c r="K345" s="51"/>
    </row>
    <row r="346" spans="1:11">
      <c r="A346" s="24"/>
      <c r="B346" s="24"/>
      <c r="C346" s="24"/>
      <c r="D346" s="24"/>
      <c r="E346" s="24"/>
      <c r="I346" s="24"/>
      <c r="J346" s="51"/>
      <c r="K346" s="51"/>
    </row>
    <row r="347" spans="1:11">
      <c r="A347" s="24"/>
      <c r="B347" s="24"/>
      <c r="C347" s="24"/>
      <c r="D347" s="24"/>
      <c r="E347" s="24"/>
      <c r="I347" s="24"/>
      <c r="J347" s="51"/>
      <c r="K347" s="51"/>
    </row>
    <row r="348" spans="1:11">
      <c r="A348" s="24"/>
      <c r="B348" s="24"/>
      <c r="C348" s="24"/>
      <c r="D348" s="24"/>
      <c r="E348" s="24"/>
      <c r="I348" s="24"/>
      <c r="J348" s="51"/>
      <c r="K348" s="51"/>
    </row>
    <row r="349" spans="1:11">
      <c r="A349" s="24"/>
      <c r="B349" s="24"/>
      <c r="C349" s="24"/>
      <c r="D349" s="24"/>
      <c r="E349" s="24"/>
      <c r="I349" s="24"/>
      <c r="J349" s="51"/>
      <c r="K349" s="51"/>
    </row>
    <row r="350" spans="1:11">
      <c r="A350" s="24"/>
      <c r="B350" s="24"/>
      <c r="C350" s="24"/>
      <c r="D350" s="24"/>
      <c r="E350" s="24"/>
      <c r="I350" s="24"/>
      <c r="J350" s="51"/>
      <c r="K350" s="51"/>
    </row>
    <row r="351" spans="1:11">
      <c r="A351" s="24"/>
      <c r="B351" s="24"/>
      <c r="C351" s="24"/>
      <c r="D351" s="24"/>
      <c r="E351" s="24"/>
      <c r="I351" s="24"/>
      <c r="J351" s="51"/>
    </row>
  </sheetData>
  <mergeCells count="1">
    <mergeCell ref="A1:D1"/>
  </mergeCells>
  <phoneticPr fontId="30" type="noConversion"/>
  <hyperlinks>
    <hyperlink ref="F7" r:id="rId1" xr:uid="{3C7AAF71-74C6-409F-91CC-BF90091E3EFE}"/>
  </hyperlinks>
  <pageMargins left="0.7" right="0.7" top="0.75" bottom="0.75" header="0.3" footer="0.3"/>
  <pageSetup scale="50" orientation="landscape" horizontalDpi="1200" verticalDpi="1200" r:id="rId2"/>
  <colBreaks count="1" manualBreakCount="1">
    <brk id="10" max="183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51E9-4995-45A4-9DB7-1A64975E25F5}">
  <dimension ref="A1:T230"/>
  <sheetViews>
    <sheetView topLeftCell="A45" zoomScale="90" zoomScaleNormal="90" workbookViewId="0">
      <selection activeCell="G58" sqref="G58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45768</v>
      </c>
      <c r="B1" s="140"/>
      <c r="C1" s="140"/>
      <c r="D1" s="140"/>
      <c r="E1" s="20" t="s">
        <v>16</v>
      </c>
      <c r="F1" s="21" t="s">
        <v>180</v>
      </c>
      <c r="G1"/>
      <c r="M1" s="23" t="s">
        <v>24</v>
      </c>
      <c r="N1" s="57">
        <f>SUM(P52:P52)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SUM(H12:H57)</f>
        <v>13256.57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4"/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SUM(P12:P57)</f>
        <v>7235.8</v>
      </c>
      <c r="S11" s="80">
        <f>SUM(Q7-R11)</f>
        <v>6020.77</v>
      </c>
      <c r="T11" s="83">
        <f>SUM(Q7-R11)/Q7</f>
        <v>0.45</v>
      </c>
    </row>
    <row r="12" spans="1:20" s="43" customFormat="1" ht="30" customHeight="1" thickTop="1">
      <c r="A12" s="130">
        <v>1</v>
      </c>
      <c r="B12" s="130" t="s">
        <v>208</v>
      </c>
      <c r="C12" s="131">
        <v>90.375</v>
      </c>
      <c r="D12" s="130">
        <v>110</v>
      </c>
      <c r="E12" s="63" t="s">
        <v>182</v>
      </c>
      <c r="F12" s="40" t="s">
        <v>339</v>
      </c>
      <c r="G12" s="81">
        <f t="shared" ref="G12:G51" si="0">ROUNDUP(M12,0)</f>
        <v>405</v>
      </c>
      <c r="H12" s="68">
        <f t="shared" ref="H12:H51" si="1">G12*A12</f>
        <v>405</v>
      </c>
      <c r="I12" s="68">
        <f t="shared" ref="I12:I14" si="2">SUM(H12*$I$11)</f>
        <v>37.46</v>
      </c>
      <c r="J12" s="68">
        <f t="shared" ref="J12:J14" si="3">SUM(H12:I12)</f>
        <v>442.46</v>
      </c>
      <c r="K12" s="41"/>
      <c r="L12" s="42">
        <v>202.03</v>
      </c>
      <c r="M12" s="59">
        <f t="shared" ref="M12:M14" si="4">SUM(L12/(1-$M$10))</f>
        <v>404.06</v>
      </c>
      <c r="P12" s="64">
        <f t="shared" ref="P12:P51" si="5">L12*A12</f>
        <v>202.03</v>
      </c>
      <c r="R12" s="82">
        <f t="shared" ref="R12:R51" si="6">SUM(((C12*D12)/144)*A12)</f>
        <v>69.040000000000006</v>
      </c>
    </row>
    <row r="13" spans="1:20" s="43" customFormat="1" ht="30" customHeight="1">
      <c r="A13" s="130">
        <v>1</v>
      </c>
      <c r="B13" s="130" t="s">
        <v>209</v>
      </c>
      <c r="C13" s="131">
        <v>90.375</v>
      </c>
      <c r="D13" s="130">
        <v>110</v>
      </c>
      <c r="E13" s="63" t="s">
        <v>182</v>
      </c>
      <c r="F13" s="40" t="s">
        <v>339</v>
      </c>
      <c r="G13" s="81">
        <f t="shared" si="0"/>
        <v>405</v>
      </c>
      <c r="H13" s="68">
        <f t="shared" si="1"/>
        <v>405</v>
      </c>
      <c r="I13" s="68">
        <f t="shared" si="2"/>
        <v>37.46</v>
      </c>
      <c r="J13" s="68">
        <f t="shared" si="3"/>
        <v>442.46</v>
      </c>
      <c r="K13" s="41"/>
      <c r="L13" s="42">
        <v>202.03</v>
      </c>
      <c r="M13" s="59">
        <f t="shared" si="4"/>
        <v>404.06</v>
      </c>
      <c r="P13" s="64">
        <f t="shared" si="5"/>
        <v>202.03</v>
      </c>
      <c r="R13" s="82">
        <f t="shared" si="6"/>
        <v>69.040000000000006</v>
      </c>
    </row>
    <row r="14" spans="1:20" s="43" customFormat="1" ht="30" customHeight="1">
      <c r="A14" s="130">
        <v>1</v>
      </c>
      <c r="B14" s="130" t="s">
        <v>210</v>
      </c>
      <c r="C14" s="131">
        <v>62.5</v>
      </c>
      <c r="D14" s="130">
        <v>110</v>
      </c>
      <c r="E14" s="63" t="s">
        <v>182</v>
      </c>
      <c r="F14" s="40" t="s">
        <v>339</v>
      </c>
      <c r="G14" s="81">
        <f t="shared" si="0"/>
        <v>288</v>
      </c>
      <c r="H14" s="68">
        <f t="shared" si="1"/>
        <v>288</v>
      </c>
      <c r="I14" s="68">
        <f t="shared" si="2"/>
        <v>26.64</v>
      </c>
      <c r="J14" s="68">
        <f t="shared" si="3"/>
        <v>314.64</v>
      </c>
      <c r="K14" s="41"/>
      <c r="L14" s="42">
        <v>143.66999999999999</v>
      </c>
      <c r="M14" s="59">
        <f t="shared" si="4"/>
        <v>287.33999999999997</v>
      </c>
      <c r="P14" s="64">
        <f t="shared" si="5"/>
        <v>143.66999999999999</v>
      </c>
      <c r="R14" s="82">
        <f t="shared" si="6"/>
        <v>47.74</v>
      </c>
    </row>
    <row r="15" spans="1:20" s="43" customFormat="1" ht="30" customHeight="1">
      <c r="A15" s="130">
        <v>1</v>
      </c>
      <c r="B15" s="130" t="s">
        <v>212</v>
      </c>
      <c r="C15" s="131">
        <v>70.125</v>
      </c>
      <c r="D15" s="130">
        <v>110</v>
      </c>
      <c r="E15" s="63" t="s">
        <v>182</v>
      </c>
      <c r="F15" s="40" t="s">
        <v>339</v>
      </c>
      <c r="G15" s="81">
        <f t="shared" si="0"/>
        <v>310</v>
      </c>
      <c r="H15" s="68">
        <f t="shared" si="1"/>
        <v>310</v>
      </c>
      <c r="I15" s="68">
        <f t="shared" ref="I15:I51" si="7">SUM(H15*$I$11)</f>
        <v>28.68</v>
      </c>
      <c r="J15" s="68">
        <f t="shared" ref="J15:J51" si="8">SUM(H15:I15)</f>
        <v>338.68</v>
      </c>
      <c r="K15" s="41"/>
      <c r="L15" s="42">
        <v>155</v>
      </c>
      <c r="M15" s="59">
        <f t="shared" ref="M15:M51" si="9">SUM(L15/(1-$M$10))</f>
        <v>310</v>
      </c>
      <c r="P15" s="64">
        <f t="shared" si="5"/>
        <v>155</v>
      </c>
      <c r="R15" s="82">
        <f t="shared" si="6"/>
        <v>53.57</v>
      </c>
    </row>
    <row r="16" spans="1:20" s="43" customFormat="1" ht="30" customHeight="1">
      <c r="A16" s="130">
        <v>1</v>
      </c>
      <c r="B16" s="130" t="s">
        <v>213</v>
      </c>
      <c r="C16" s="131">
        <v>38.375</v>
      </c>
      <c r="D16" s="130">
        <v>110</v>
      </c>
      <c r="E16" s="63" t="s">
        <v>182</v>
      </c>
      <c r="F16" s="40" t="s">
        <v>339</v>
      </c>
      <c r="G16" s="81">
        <f t="shared" si="0"/>
        <v>216</v>
      </c>
      <c r="H16" s="68">
        <f t="shared" si="1"/>
        <v>216</v>
      </c>
      <c r="I16" s="68">
        <f t="shared" si="7"/>
        <v>19.98</v>
      </c>
      <c r="J16" s="68">
        <f t="shared" si="8"/>
        <v>235.98</v>
      </c>
      <c r="K16" s="41"/>
      <c r="L16" s="42">
        <v>107.83</v>
      </c>
      <c r="M16" s="59">
        <f t="shared" si="9"/>
        <v>215.66</v>
      </c>
      <c r="P16" s="64">
        <f t="shared" si="5"/>
        <v>107.83</v>
      </c>
      <c r="R16" s="82">
        <f t="shared" si="6"/>
        <v>29.31</v>
      </c>
    </row>
    <row r="17" spans="1:18" s="43" customFormat="1" ht="30" customHeight="1">
      <c r="A17" s="130">
        <v>1</v>
      </c>
      <c r="B17" s="130" t="s">
        <v>214</v>
      </c>
      <c r="C17" s="131">
        <v>79.125</v>
      </c>
      <c r="D17" s="130">
        <v>110</v>
      </c>
      <c r="E17" s="63" t="s">
        <v>182</v>
      </c>
      <c r="F17" s="40" t="s">
        <v>339</v>
      </c>
      <c r="G17" s="81">
        <f t="shared" si="0"/>
        <v>337</v>
      </c>
      <c r="H17" s="68">
        <f t="shared" si="1"/>
        <v>337</v>
      </c>
      <c r="I17" s="68">
        <f t="shared" si="7"/>
        <v>31.17</v>
      </c>
      <c r="J17" s="68">
        <f t="shared" si="8"/>
        <v>368.17</v>
      </c>
      <c r="K17" s="41"/>
      <c r="L17" s="42">
        <v>168.37</v>
      </c>
      <c r="M17" s="59">
        <f t="shared" si="9"/>
        <v>336.74</v>
      </c>
      <c r="P17" s="64">
        <f t="shared" si="5"/>
        <v>168.37</v>
      </c>
      <c r="R17" s="82">
        <f t="shared" si="6"/>
        <v>60.44</v>
      </c>
    </row>
    <row r="18" spans="1:18" s="43" customFormat="1" ht="30" customHeight="1">
      <c r="A18" s="130">
        <v>1</v>
      </c>
      <c r="B18" s="130" t="s">
        <v>215</v>
      </c>
      <c r="C18" s="131">
        <v>80.375</v>
      </c>
      <c r="D18" s="130">
        <v>110</v>
      </c>
      <c r="E18" s="63" t="s">
        <v>182</v>
      </c>
      <c r="F18" s="40" t="s">
        <v>339</v>
      </c>
      <c r="G18" s="81">
        <f t="shared" si="0"/>
        <v>341</v>
      </c>
      <c r="H18" s="68">
        <f t="shared" si="1"/>
        <v>341</v>
      </c>
      <c r="I18" s="68">
        <f t="shared" si="7"/>
        <v>31.54</v>
      </c>
      <c r="J18" s="68">
        <f t="shared" si="8"/>
        <v>372.54</v>
      </c>
      <c r="K18" s="41"/>
      <c r="L18" s="42">
        <v>170.24</v>
      </c>
      <c r="M18" s="59">
        <f t="shared" si="9"/>
        <v>340.48</v>
      </c>
      <c r="P18" s="64">
        <f t="shared" si="5"/>
        <v>170.24</v>
      </c>
      <c r="R18" s="82">
        <f t="shared" si="6"/>
        <v>61.4</v>
      </c>
    </row>
    <row r="19" spans="1:18" s="43" customFormat="1" ht="30" customHeight="1">
      <c r="A19" s="55">
        <v>1</v>
      </c>
      <c r="B19" s="55" t="s">
        <v>216</v>
      </c>
      <c r="C19" s="122">
        <v>67.5</v>
      </c>
      <c r="D19" s="55">
        <v>110</v>
      </c>
      <c r="E19" s="63" t="s">
        <v>182</v>
      </c>
      <c r="F19" s="40" t="s">
        <v>339</v>
      </c>
      <c r="G19" s="81">
        <f t="shared" si="0"/>
        <v>303</v>
      </c>
      <c r="H19" s="68">
        <f t="shared" si="1"/>
        <v>303</v>
      </c>
      <c r="I19" s="68">
        <f t="shared" si="7"/>
        <v>28.03</v>
      </c>
      <c r="J19" s="68">
        <f t="shared" si="8"/>
        <v>331.03</v>
      </c>
      <c r="K19" s="41"/>
      <c r="L19" s="42">
        <v>151.09</v>
      </c>
      <c r="M19" s="59">
        <f t="shared" si="9"/>
        <v>302.18</v>
      </c>
      <c r="P19" s="64">
        <f t="shared" si="5"/>
        <v>151.09</v>
      </c>
      <c r="R19" s="82">
        <f t="shared" si="6"/>
        <v>51.56</v>
      </c>
    </row>
    <row r="20" spans="1:18" s="43" customFormat="1" ht="30" customHeight="1">
      <c r="A20" s="55">
        <v>1</v>
      </c>
      <c r="B20" s="55" t="s">
        <v>217</v>
      </c>
      <c r="C20" s="122">
        <v>32.25</v>
      </c>
      <c r="D20" s="55">
        <v>110</v>
      </c>
      <c r="E20" s="63" t="s">
        <v>182</v>
      </c>
      <c r="F20" s="40" t="s">
        <v>339</v>
      </c>
      <c r="G20" s="81">
        <f t="shared" si="0"/>
        <v>198</v>
      </c>
      <c r="H20" s="68">
        <f t="shared" si="1"/>
        <v>198</v>
      </c>
      <c r="I20" s="68">
        <f t="shared" si="7"/>
        <v>18.32</v>
      </c>
      <c r="J20" s="68">
        <f t="shared" si="8"/>
        <v>216.32</v>
      </c>
      <c r="K20" s="41"/>
      <c r="L20" s="42">
        <v>98.74</v>
      </c>
      <c r="M20" s="59">
        <f t="shared" si="9"/>
        <v>197.48</v>
      </c>
      <c r="P20" s="64">
        <f t="shared" si="5"/>
        <v>98.74</v>
      </c>
      <c r="R20" s="82">
        <f t="shared" si="6"/>
        <v>24.64</v>
      </c>
    </row>
    <row r="21" spans="1:18" s="43" customFormat="1" ht="30" customHeight="1">
      <c r="A21" s="55">
        <v>1</v>
      </c>
      <c r="B21" s="55" t="s">
        <v>185</v>
      </c>
      <c r="C21" s="122">
        <v>64.625</v>
      </c>
      <c r="D21" s="55">
        <v>26</v>
      </c>
      <c r="E21" s="63" t="s">
        <v>182</v>
      </c>
      <c r="F21" s="40" t="s">
        <v>339</v>
      </c>
      <c r="G21" s="81">
        <f t="shared" si="0"/>
        <v>185</v>
      </c>
      <c r="H21" s="68">
        <f t="shared" si="1"/>
        <v>185</v>
      </c>
      <c r="I21" s="68">
        <f t="shared" si="7"/>
        <v>17.11</v>
      </c>
      <c r="J21" s="68">
        <f t="shared" si="8"/>
        <v>202.11</v>
      </c>
      <c r="K21" s="41"/>
      <c r="L21" s="42">
        <v>92.03</v>
      </c>
      <c r="M21" s="59">
        <f t="shared" si="9"/>
        <v>184.06</v>
      </c>
      <c r="P21" s="64">
        <f t="shared" si="5"/>
        <v>92.03</v>
      </c>
      <c r="R21" s="82">
        <f t="shared" si="6"/>
        <v>11.67</v>
      </c>
    </row>
    <row r="22" spans="1:18" s="43" customFormat="1" ht="30" customHeight="1">
      <c r="A22" s="55">
        <v>1</v>
      </c>
      <c r="B22" s="55" t="s">
        <v>186</v>
      </c>
      <c r="C22" s="122">
        <v>25.875</v>
      </c>
      <c r="D22" s="55">
        <v>85</v>
      </c>
      <c r="E22" s="63" t="s">
        <v>182</v>
      </c>
      <c r="F22" s="40" t="s">
        <v>339</v>
      </c>
      <c r="G22" s="81">
        <f t="shared" si="0"/>
        <v>165</v>
      </c>
      <c r="H22" s="68">
        <f t="shared" si="1"/>
        <v>165</v>
      </c>
      <c r="I22" s="68">
        <f t="shared" si="7"/>
        <v>15.26</v>
      </c>
      <c r="J22" s="68">
        <f t="shared" si="8"/>
        <v>180.26</v>
      </c>
      <c r="K22" s="41"/>
      <c r="L22" s="42">
        <v>82.16</v>
      </c>
      <c r="M22" s="59">
        <f t="shared" si="9"/>
        <v>164.32</v>
      </c>
      <c r="P22" s="64">
        <f t="shared" si="5"/>
        <v>82.16</v>
      </c>
      <c r="R22" s="82">
        <f t="shared" si="6"/>
        <v>15.27</v>
      </c>
    </row>
    <row r="23" spans="1:18" s="43" customFormat="1" ht="30" customHeight="1">
      <c r="A23" s="55">
        <v>1</v>
      </c>
      <c r="B23" s="55" t="s">
        <v>187</v>
      </c>
      <c r="C23" s="122">
        <v>27.375</v>
      </c>
      <c r="D23" s="55">
        <v>72</v>
      </c>
      <c r="E23" s="63" t="s">
        <v>182</v>
      </c>
      <c r="F23" s="40" t="s">
        <v>339</v>
      </c>
      <c r="G23" s="81">
        <f t="shared" si="0"/>
        <v>167</v>
      </c>
      <c r="H23" s="68">
        <f t="shared" si="1"/>
        <v>167</v>
      </c>
      <c r="I23" s="68">
        <f t="shared" si="7"/>
        <v>15.45</v>
      </c>
      <c r="J23" s="68">
        <f t="shared" si="8"/>
        <v>182.45</v>
      </c>
      <c r="K23" s="41"/>
      <c r="L23" s="42">
        <v>83.01</v>
      </c>
      <c r="M23" s="59">
        <f t="shared" si="9"/>
        <v>166.02</v>
      </c>
      <c r="P23" s="64">
        <f t="shared" si="5"/>
        <v>83.01</v>
      </c>
      <c r="R23" s="82">
        <f t="shared" si="6"/>
        <v>13.69</v>
      </c>
    </row>
    <row r="24" spans="1:18" s="43" customFormat="1" ht="30" customHeight="1">
      <c r="A24" s="55">
        <v>1</v>
      </c>
      <c r="B24" s="55" t="s">
        <v>218</v>
      </c>
      <c r="C24" s="122">
        <v>32.625</v>
      </c>
      <c r="D24" s="55">
        <v>110</v>
      </c>
      <c r="E24" s="63" t="s">
        <v>182</v>
      </c>
      <c r="F24" s="40" t="s">
        <v>339</v>
      </c>
      <c r="G24" s="81">
        <f t="shared" si="0"/>
        <v>199</v>
      </c>
      <c r="H24" s="68">
        <f t="shared" si="1"/>
        <v>199</v>
      </c>
      <c r="I24" s="68">
        <f t="shared" si="7"/>
        <v>18.41</v>
      </c>
      <c r="J24" s="68">
        <f t="shared" si="8"/>
        <v>217.41</v>
      </c>
      <c r="K24" s="41"/>
      <c r="L24" s="42">
        <v>99.28</v>
      </c>
      <c r="M24" s="59">
        <f t="shared" si="9"/>
        <v>198.56</v>
      </c>
      <c r="P24" s="64">
        <f t="shared" si="5"/>
        <v>99.28</v>
      </c>
      <c r="R24" s="82">
        <f t="shared" si="6"/>
        <v>24.92</v>
      </c>
    </row>
    <row r="25" spans="1:18" s="43" customFormat="1" ht="30" customHeight="1">
      <c r="A25" s="55">
        <v>1</v>
      </c>
      <c r="B25" s="55" t="s">
        <v>219</v>
      </c>
      <c r="C25" s="122">
        <v>67</v>
      </c>
      <c r="D25" s="55">
        <v>110</v>
      </c>
      <c r="E25" s="63" t="s">
        <v>182</v>
      </c>
      <c r="F25" s="40" t="s">
        <v>339</v>
      </c>
      <c r="G25" s="81">
        <f t="shared" si="0"/>
        <v>303</v>
      </c>
      <c r="H25" s="68">
        <f t="shared" si="1"/>
        <v>303</v>
      </c>
      <c r="I25" s="68">
        <f t="shared" si="7"/>
        <v>28.03</v>
      </c>
      <c r="J25" s="68">
        <f t="shared" si="8"/>
        <v>331.03</v>
      </c>
      <c r="K25" s="41"/>
      <c r="L25" s="42">
        <v>151.29</v>
      </c>
      <c r="M25" s="59">
        <f t="shared" si="9"/>
        <v>302.58</v>
      </c>
      <c r="P25" s="64">
        <f t="shared" si="5"/>
        <v>151.29</v>
      </c>
      <c r="R25" s="82">
        <f t="shared" si="6"/>
        <v>51.18</v>
      </c>
    </row>
    <row r="26" spans="1:18" s="43" customFormat="1" ht="30" customHeight="1">
      <c r="A26" s="55">
        <v>1</v>
      </c>
      <c r="B26" s="55" t="s">
        <v>188</v>
      </c>
      <c r="C26" s="122">
        <v>26</v>
      </c>
      <c r="D26" s="55">
        <v>26</v>
      </c>
      <c r="E26" s="63" t="s">
        <v>182</v>
      </c>
      <c r="F26" s="40" t="s">
        <v>339</v>
      </c>
      <c r="G26" s="81">
        <f t="shared" si="0"/>
        <v>131</v>
      </c>
      <c r="H26" s="68">
        <f t="shared" si="1"/>
        <v>131</v>
      </c>
      <c r="I26" s="68">
        <f t="shared" si="7"/>
        <v>12.12</v>
      </c>
      <c r="J26" s="68">
        <f t="shared" si="8"/>
        <v>143.12</v>
      </c>
      <c r="K26" s="41"/>
      <c r="L26" s="42">
        <v>65.2</v>
      </c>
      <c r="M26" s="59">
        <f t="shared" si="9"/>
        <v>130.4</v>
      </c>
      <c r="P26" s="64">
        <f t="shared" si="5"/>
        <v>65.2</v>
      </c>
      <c r="R26" s="82">
        <f t="shared" si="6"/>
        <v>4.6900000000000004</v>
      </c>
    </row>
    <row r="27" spans="1:18" s="43" customFormat="1" ht="30" customHeight="1">
      <c r="A27" s="55">
        <v>1</v>
      </c>
      <c r="B27" s="55" t="s">
        <v>189</v>
      </c>
      <c r="C27" s="122">
        <v>65</v>
      </c>
      <c r="D27" s="55">
        <v>85</v>
      </c>
      <c r="E27" s="63" t="s">
        <v>182</v>
      </c>
      <c r="F27" s="40" t="s">
        <v>339</v>
      </c>
      <c r="G27" s="81">
        <f t="shared" si="0"/>
        <v>263</v>
      </c>
      <c r="H27" s="68">
        <f t="shared" si="1"/>
        <v>263</v>
      </c>
      <c r="I27" s="68">
        <f t="shared" si="7"/>
        <v>24.33</v>
      </c>
      <c r="J27" s="68">
        <f t="shared" si="8"/>
        <v>287.33</v>
      </c>
      <c r="K27" s="41"/>
      <c r="L27" s="42">
        <v>131.08000000000001</v>
      </c>
      <c r="M27" s="59">
        <f t="shared" si="9"/>
        <v>262.16000000000003</v>
      </c>
      <c r="P27" s="64">
        <f t="shared" si="5"/>
        <v>131.08000000000001</v>
      </c>
      <c r="R27" s="82">
        <f t="shared" si="6"/>
        <v>38.369999999999997</v>
      </c>
    </row>
    <row r="28" spans="1:18" s="43" customFormat="1" ht="30" customHeight="1">
      <c r="A28" s="55">
        <v>1</v>
      </c>
      <c r="B28" s="55" t="s">
        <v>190</v>
      </c>
      <c r="C28" s="122">
        <v>27.375</v>
      </c>
      <c r="D28" s="55">
        <v>72</v>
      </c>
      <c r="E28" s="63" t="s">
        <v>182</v>
      </c>
      <c r="F28" s="40" t="s">
        <v>339</v>
      </c>
      <c r="G28" s="81">
        <f t="shared" si="0"/>
        <v>167</v>
      </c>
      <c r="H28" s="68">
        <f t="shared" si="1"/>
        <v>167</v>
      </c>
      <c r="I28" s="68">
        <f t="shared" si="7"/>
        <v>15.45</v>
      </c>
      <c r="J28" s="68">
        <f t="shared" si="8"/>
        <v>182.45</v>
      </c>
      <c r="K28" s="41"/>
      <c r="L28" s="42">
        <v>83.01</v>
      </c>
      <c r="M28" s="59">
        <f t="shared" si="9"/>
        <v>166.02</v>
      </c>
      <c r="P28" s="64">
        <f t="shared" si="5"/>
        <v>83.01</v>
      </c>
      <c r="R28" s="82">
        <f t="shared" si="6"/>
        <v>13.69</v>
      </c>
    </row>
    <row r="29" spans="1:18" s="43" customFormat="1" ht="30" customHeight="1">
      <c r="A29" s="55">
        <v>1</v>
      </c>
      <c r="B29" s="55" t="s">
        <v>220</v>
      </c>
      <c r="C29" s="122">
        <v>67.625</v>
      </c>
      <c r="D29" s="55">
        <v>110</v>
      </c>
      <c r="E29" s="63" t="s">
        <v>182</v>
      </c>
      <c r="F29" s="40" t="s">
        <v>339</v>
      </c>
      <c r="G29" s="81">
        <f t="shared" si="0"/>
        <v>303</v>
      </c>
      <c r="H29" s="68">
        <f t="shared" si="1"/>
        <v>303</v>
      </c>
      <c r="I29" s="68">
        <f t="shared" si="7"/>
        <v>28.03</v>
      </c>
      <c r="J29" s="68">
        <f t="shared" si="8"/>
        <v>331.03</v>
      </c>
      <c r="K29" s="41"/>
      <c r="L29" s="42">
        <v>151.29</v>
      </c>
      <c r="M29" s="59">
        <f t="shared" si="9"/>
        <v>302.58</v>
      </c>
      <c r="P29" s="64">
        <f t="shared" si="5"/>
        <v>151.29</v>
      </c>
      <c r="R29" s="82">
        <f t="shared" si="6"/>
        <v>51.66</v>
      </c>
    </row>
    <row r="30" spans="1:18" s="43" customFormat="1" ht="30" customHeight="1">
      <c r="A30" s="55">
        <v>1</v>
      </c>
      <c r="B30" s="55" t="s">
        <v>340</v>
      </c>
      <c r="C30" s="122">
        <v>32.25</v>
      </c>
      <c r="D30" s="55">
        <v>110</v>
      </c>
      <c r="E30" s="63" t="s">
        <v>182</v>
      </c>
      <c r="F30" s="40" t="s">
        <v>339</v>
      </c>
      <c r="G30" s="81">
        <f t="shared" si="0"/>
        <v>198</v>
      </c>
      <c r="H30" s="68">
        <f t="shared" si="1"/>
        <v>198</v>
      </c>
      <c r="I30" s="68">
        <f t="shared" si="7"/>
        <v>18.32</v>
      </c>
      <c r="J30" s="68">
        <f t="shared" si="8"/>
        <v>216.32</v>
      </c>
      <c r="K30" s="41"/>
      <c r="L30" s="42">
        <v>98.74</v>
      </c>
      <c r="M30" s="59">
        <f t="shared" si="9"/>
        <v>197.48</v>
      </c>
      <c r="P30" s="64">
        <f t="shared" si="5"/>
        <v>98.74</v>
      </c>
      <c r="R30" s="82">
        <f t="shared" si="6"/>
        <v>24.64</v>
      </c>
    </row>
    <row r="31" spans="1:18" s="43" customFormat="1" ht="30" customHeight="1">
      <c r="A31" s="55">
        <v>1</v>
      </c>
      <c r="B31" s="55" t="s">
        <v>341</v>
      </c>
      <c r="C31" s="122">
        <v>64.625</v>
      </c>
      <c r="D31" s="55">
        <v>26</v>
      </c>
      <c r="E31" s="63" t="s">
        <v>182</v>
      </c>
      <c r="F31" s="40" t="s">
        <v>339</v>
      </c>
      <c r="G31" s="81">
        <f t="shared" si="0"/>
        <v>185</v>
      </c>
      <c r="H31" s="68">
        <f t="shared" si="1"/>
        <v>185</v>
      </c>
      <c r="I31" s="68">
        <f t="shared" si="7"/>
        <v>17.11</v>
      </c>
      <c r="J31" s="68">
        <f t="shared" si="8"/>
        <v>202.11</v>
      </c>
      <c r="K31" s="41"/>
      <c r="L31" s="42">
        <v>92.03</v>
      </c>
      <c r="M31" s="59">
        <f t="shared" si="9"/>
        <v>184.06</v>
      </c>
      <c r="P31" s="64">
        <f t="shared" si="5"/>
        <v>92.03</v>
      </c>
      <c r="R31" s="82">
        <f t="shared" si="6"/>
        <v>11.67</v>
      </c>
    </row>
    <row r="32" spans="1:18" s="43" customFormat="1" ht="30" customHeight="1">
      <c r="A32" s="55">
        <v>1</v>
      </c>
      <c r="B32" s="55" t="s">
        <v>342</v>
      </c>
      <c r="C32" s="122">
        <v>25.75</v>
      </c>
      <c r="D32" s="55">
        <v>85</v>
      </c>
      <c r="E32" s="63" t="s">
        <v>182</v>
      </c>
      <c r="F32" s="40" t="s">
        <v>339</v>
      </c>
      <c r="G32" s="81">
        <f t="shared" si="0"/>
        <v>164</v>
      </c>
      <c r="H32" s="68">
        <f t="shared" si="1"/>
        <v>164</v>
      </c>
      <c r="I32" s="68">
        <f t="shared" si="7"/>
        <v>15.17</v>
      </c>
      <c r="J32" s="68">
        <f t="shared" si="8"/>
        <v>179.17</v>
      </c>
      <c r="K32" s="41"/>
      <c r="L32" s="42">
        <v>82</v>
      </c>
      <c r="M32" s="59">
        <f t="shared" si="9"/>
        <v>164</v>
      </c>
      <c r="P32" s="64">
        <f t="shared" si="5"/>
        <v>82</v>
      </c>
      <c r="R32" s="82">
        <f t="shared" si="6"/>
        <v>15.2</v>
      </c>
    </row>
    <row r="33" spans="1:18" s="43" customFormat="1" ht="30" customHeight="1">
      <c r="A33" s="55">
        <v>1</v>
      </c>
      <c r="B33" s="55" t="s">
        <v>343</v>
      </c>
      <c r="C33" s="122">
        <v>27.375</v>
      </c>
      <c r="D33" s="55">
        <v>72</v>
      </c>
      <c r="E33" s="63" t="s">
        <v>182</v>
      </c>
      <c r="F33" s="40" t="s">
        <v>339</v>
      </c>
      <c r="G33" s="81">
        <f t="shared" si="0"/>
        <v>167</v>
      </c>
      <c r="H33" s="68">
        <f t="shared" si="1"/>
        <v>167</v>
      </c>
      <c r="I33" s="68">
        <f t="shared" si="7"/>
        <v>15.45</v>
      </c>
      <c r="J33" s="68">
        <f t="shared" si="8"/>
        <v>182.45</v>
      </c>
      <c r="K33" s="41"/>
      <c r="L33" s="42">
        <v>83.01</v>
      </c>
      <c r="M33" s="59">
        <f t="shared" si="9"/>
        <v>166.02</v>
      </c>
      <c r="P33" s="64">
        <f t="shared" si="5"/>
        <v>83.01</v>
      </c>
      <c r="R33" s="82">
        <f t="shared" si="6"/>
        <v>13.69</v>
      </c>
    </row>
    <row r="34" spans="1:18" s="43" customFormat="1" ht="30" customHeight="1">
      <c r="A34" s="55">
        <v>1</v>
      </c>
      <c r="B34" s="55" t="s">
        <v>191</v>
      </c>
      <c r="C34" s="122">
        <v>59.375</v>
      </c>
      <c r="D34" s="55">
        <v>110</v>
      </c>
      <c r="E34" s="63" t="s">
        <v>182</v>
      </c>
      <c r="F34" s="40" t="s">
        <v>339</v>
      </c>
      <c r="G34" s="81">
        <f t="shared" si="0"/>
        <v>279</v>
      </c>
      <c r="H34" s="68">
        <f t="shared" si="1"/>
        <v>279</v>
      </c>
      <c r="I34" s="68">
        <f t="shared" si="7"/>
        <v>25.81</v>
      </c>
      <c r="J34" s="68">
        <f t="shared" si="8"/>
        <v>304.81</v>
      </c>
      <c r="K34" s="41"/>
      <c r="L34" s="42">
        <v>139.03</v>
      </c>
      <c r="M34" s="59">
        <f t="shared" si="9"/>
        <v>278.06</v>
      </c>
      <c r="P34" s="64">
        <f t="shared" si="5"/>
        <v>139.03</v>
      </c>
      <c r="R34" s="82">
        <f t="shared" si="6"/>
        <v>45.36</v>
      </c>
    </row>
    <row r="35" spans="1:18" s="43" customFormat="1" ht="30" customHeight="1">
      <c r="A35" s="55">
        <v>1</v>
      </c>
      <c r="B35" s="55" t="s">
        <v>192</v>
      </c>
      <c r="C35" s="122">
        <v>28.125</v>
      </c>
      <c r="D35" s="55">
        <v>110</v>
      </c>
      <c r="E35" s="63" t="s">
        <v>182</v>
      </c>
      <c r="F35" s="40" t="s">
        <v>339</v>
      </c>
      <c r="G35" s="81">
        <f t="shared" si="0"/>
        <v>186</v>
      </c>
      <c r="H35" s="68">
        <f t="shared" si="1"/>
        <v>186</v>
      </c>
      <c r="I35" s="68">
        <f t="shared" si="7"/>
        <v>17.21</v>
      </c>
      <c r="J35" s="68">
        <f t="shared" si="8"/>
        <v>203.21</v>
      </c>
      <c r="K35" s="41"/>
      <c r="L35" s="42">
        <v>92.59</v>
      </c>
      <c r="M35" s="59">
        <f t="shared" si="9"/>
        <v>185.18</v>
      </c>
      <c r="P35" s="64">
        <f t="shared" si="5"/>
        <v>92.59</v>
      </c>
      <c r="R35" s="82">
        <f t="shared" si="6"/>
        <v>21.48</v>
      </c>
    </row>
    <row r="36" spans="1:18" s="43" customFormat="1" ht="30" customHeight="1">
      <c r="A36" s="55">
        <v>1</v>
      </c>
      <c r="B36" s="55" t="s">
        <v>193</v>
      </c>
      <c r="C36" s="122">
        <v>56.375</v>
      </c>
      <c r="D36" s="55">
        <v>110</v>
      </c>
      <c r="E36" s="63" t="s">
        <v>182</v>
      </c>
      <c r="F36" s="40" t="s">
        <v>339</v>
      </c>
      <c r="G36" s="81">
        <f t="shared" si="0"/>
        <v>270</v>
      </c>
      <c r="H36" s="68">
        <f t="shared" si="1"/>
        <v>270</v>
      </c>
      <c r="I36" s="68">
        <f t="shared" si="7"/>
        <v>24.98</v>
      </c>
      <c r="J36" s="68">
        <f t="shared" si="8"/>
        <v>294.98</v>
      </c>
      <c r="K36" s="41"/>
      <c r="L36" s="42">
        <v>134.58000000000001</v>
      </c>
      <c r="M36" s="59">
        <f t="shared" si="9"/>
        <v>269.16000000000003</v>
      </c>
      <c r="P36" s="64">
        <f t="shared" si="5"/>
        <v>134.58000000000001</v>
      </c>
      <c r="R36" s="82">
        <f t="shared" si="6"/>
        <v>43.06</v>
      </c>
    </row>
    <row r="37" spans="1:18" s="43" customFormat="1" ht="30" customHeight="1">
      <c r="A37" s="55">
        <v>1</v>
      </c>
      <c r="B37" s="55" t="s">
        <v>194</v>
      </c>
      <c r="C37" s="122">
        <v>34.5</v>
      </c>
      <c r="D37" s="55">
        <v>110</v>
      </c>
      <c r="E37" s="63" t="s">
        <v>182</v>
      </c>
      <c r="F37" s="40" t="s">
        <v>339</v>
      </c>
      <c r="G37" s="81">
        <f t="shared" si="0"/>
        <v>205</v>
      </c>
      <c r="H37" s="68">
        <f t="shared" si="1"/>
        <v>205</v>
      </c>
      <c r="I37" s="68">
        <f t="shared" si="7"/>
        <v>18.96</v>
      </c>
      <c r="J37" s="68">
        <f t="shared" si="8"/>
        <v>223.96</v>
      </c>
      <c r="K37" s="41"/>
      <c r="L37" s="42">
        <v>102.06</v>
      </c>
      <c r="M37" s="59">
        <f t="shared" si="9"/>
        <v>204.12</v>
      </c>
      <c r="P37" s="64">
        <f t="shared" si="5"/>
        <v>102.06</v>
      </c>
      <c r="R37" s="82">
        <f t="shared" si="6"/>
        <v>26.35</v>
      </c>
    </row>
    <row r="38" spans="1:18" s="43" customFormat="1" ht="30" customHeight="1">
      <c r="A38" s="55">
        <v>1</v>
      </c>
      <c r="B38" s="55" t="s">
        <v>195</v>
      </c>
      <c r="C38" s="122">
        <v>71</v>
      </c>
      <c r="D38" s="55">
        <v>110</v>
      </c>
      <c r="E38" s="63" t="s">
        <v>182</v>
      </c>
      <c r="F38" s="40" t="s">
        <v>339</v>
      </c>
      <c r="G38" s="81">
        <f t="shared" si="0"/>
        <v>313</v>
      </c>
      <c r="H38" s="68">
        <f t="shared" si="1"/>
        <v>313</v>
      </c>
      <c r="I38" s="68">
        <f t="shared" si="7"/>
        <v>28.95</v>
      </c>
      <c r="J38" s="68">
        <f t="shared" si="8"/>
        <v>341.95</v>
      </c>
      <c r="K38" s="41"/>
      <c r="L38" s="42">
        <v>156.30000000000001</v>
      </c>
      <c r="M38" s="59">
        <f t="shared" si="9"/>
        <v>312.60000000000002</v>
      </c>
      <c r="P38" s="64">
        <f t="shared" si="5"/>
        <v>156.30000000000001</v>
      </c>
      <c r="R38" s="82">
        <f t="shared" si="6"/>
        <v>54.24</v>
      </c>
    </row>
    <row r="39" spans="1:18" s="43" customFormat="1" ht="30" customHeight="1">
      <c r="A39" s="55">
        <v>1</v>
      </c>
      <c r="B39" s="55" t="s">
        <v>196</v>
      </c>
      <c r="C39" s="122">
        <v>68.375</v>
      </c>
      <c r="D39" s="55">
        <v>110</v>
      </c>
      <c r="E39" s="63" t="s">
        <v>182</v>
      </c>
      <c r="F39" s="40" t="s">
        <v>339</v>
      </c>
      <c r="G39" s="81">
        <f t="shared" si="0"/>
        <v>305</v>
      </c>
      <c r="H39" s="68">
        <f t="shared" si="1"/>
        <v>305</v>
      </c>
      <c r="I39" s="68">
        <f t="shared" si="7"/>
        <v>28.21</v>
      </c>
      <c r="J39" s="68">
        <f t="shared" si="8"/>
        <v>333.21</v>
      </c>
      <c r="K39" s="41"/>
      <c r="L39" s="42">
        <v>152.41</v>
      </c>
      <c r="M39" s="59">
        <f t="shared" si="9"/>
        <v>304.82</v>
      </c>
      <c r="P39" s="64">
        <f t="shared" si="5"/>
        <v>152.41</v>
      </c>
      <c r="R39" s="82">
        <f t="shared" si="6"/>
        <v>52.23</v>
      </c>
    </row>
    <row r="40" spans="1:18" s="43" customFormat="1" ht="30" customHeight="1">
      <c r="A40" s="55">
        <v>1</v>
      </c>
      <c r="B40" s="55" t="s">
        <v>200</v>
      </c>
      <c r="C40" s="122">
        <v>79.125</v>
      </c>
      <c r="D40" s="55">
        <v>110</v>
      </c>
      <c r="E40" s="63" t="s">
        <v>182</v>
      </c>
      <c r="F40" s="40" t="s">
        <v>339</v>
      </c>
      <c r="G40" s="81">
        <f t="shared" si="0"/>
        <v>337</v>
      </c>
      <c r="H40" s="68">
        <f t="shared" si="1"/>
        <v>337</v>
      </c>
      <c r="I40" s="68">
        <f t="shared" si="7"/>
        <v>31.17</v>
      </c>
      <c r="J40" s="68">
        <f t="shared" si="8"/>
        <v>368.17</v>
      </c>
      <c r="K40" s="41"/>
      <c r="L40" s="42">
        <v>168.37</v>
      </c>
      <c r="M40" s="59">
        <f t="shared" si="9"/>
        <v>336.74</v>
      </c>
      <c r="P40" s="64">
        <f t="shared" si="5"/>
        <v>168.37</v>
      </c>
      <c r="R40" s="82">
        <f t="shared" si="6"/>
        <v>60.44</v>
      </c>
    </row>
    <row r="41" spans="1:18" s="43" customFormat="1" ht="30" customHeight="1">
      <c r="A41" s="55">
        <v>1</v>
      </c>
      <c r="B41" s="55" t="s">
        <v>199</v>
      </c>
      <c r="C41" s="122">
        <v>38.375</v>
      </c>
      <c r="D41" s="55">
        <v>110</v>
      </c>
      <c r="E41" s="63" t="s">
        <v>182</v>
      </c>
      <c r="F41" s="40" t="s">
        <v>339</v>
      </c>
      <c r="G41" s="81">
        <f t="shared" si="0"/>
        <v>216</v>
      </c>
      <c r="H41" s="68">
        <f t="shared" si="1"/>
        <v>216</v>
      </c>
      <c r="I41" s="68">
        <f t="shared" si="7"/>
        <v>19.98</v>
      </c>
      <c r="J41" s="68">
        <f t="shared" si="8"/>
        <v>235.98</v>
      </c>
      <c r="K41" s="41"/>
      <c r="L41" s="42">
        <v>107.83</v>
      </c>
      <c r="M41" s="59">
        <f t="shared" si="9"/>
        <v>215.66</v>
      </c>
      <c r="P41" s="64">
        <f t="shared" si="5"/>
        <v>107.83</v>
      </c>
      <c r="R41" s="82">
        <f t="shared" si="6"/>
        <v>29.31</v>
      </c>
    </row>
    <row r="42" spans="1:18" s="43" customFormat="1" ht="30" customHeight="1">
      <c r="A42" s="55">
        <v>1</v>
      </c>
      <c r="B42" s="55" t="s">
        <v>198</v>
      </c>
      <c r="C42" s="122">
        <v>76.375</v>
      </c>
      <c r="D42" s="55">
        <v>110</v>
      </c>
      <c r="E42" s="63" t="s">
        <v>182</v>
      </c>
      <c r="F42" s="40" t="s">
        <v>339</v>
      </c>
      <c r="G42" s="81">
        <f t="shared" si="0"/>
        <v>329</v>
      </c>
      <c r="H42" s="68">
        <f t="shared" si="1"/>
        <v>329</v>
      </c>
      <c r="I42" s="68">
        <f t="shared" si="7"/>
        <v>30.43</v>
      </c>
      <c r="J42" s="68">
        <f t="shared" si="8"/>
        <v>359.43</v>
      </c>
      <c r="K42" s="41"/>
      <c r="L42" s="42">
        <v>164.28</v>
      </c>
      <c r="M42" s="59">
        <f t="shared" si="9"/>
        <v>328.56</v>
      </c>
      <c r="P42" s="64">
        <f t="shared" si="5"/>
        <v>164.28</v>
      </c>
      <c r="R42" s="82">
        <f t="shared" si="6"/>
        <v>58.34</v>
      </c>
    </row>
    <row r="43" spans="1:18" s="43" customFormat="1" ht="30" customHeight="1">
      <c r="A43" s="55">
        <v>1</v>
      </c>
      <c r="B43" s="55" t="s">
        <v>197</v>
      </c>
      <c r="C43" s="122">
        <v>54.375</v>
      </c>
      <c r="D43" s="55">
        <v>110</v>
      </c>
      <c r="E43" s="63" t="s">
        <v>182</v>
      </c>
      <c r="F43" s="40" t="s">
        <v>339</v>
      </c>
      <c r="G43" s="81">
        <f t="shared" si="0"/>
        <v>264</v>
      </c>
      <c r="H43" s="68">
        <f t="shared" si="1"/>
        <v>264</v>
      </c>
      <c r="I43" s="68">
        <f t="shared" si="7"/>
        <v>24.42</v>
      </c>
      <c r="J43" s="68">
        <f t="shared" si="8"/>
        <v>288.42</v>
      </c>
      <c r="K43" s="41"/>
      <c r="L43" s="42">
        <v>131.6</v>
      </c>
      <c r="M43" s="59">
        <f t="shared" si="9"/>
        <v>263.2</v>
      </c>
      <c r="P43" s="64">
        <f t="shared" si="5"/>
        <v>131.6</v>
      </c>
      <c r="R43" s="82">
        <f t="shared" si="6"/>
        <v>41.54</v>
      </c>
    </row>
    <row r="44" spans="1:18" s="43" customFormat="1" ht="30" customHeight="1">
      <c r="A44" s="55">
        <v>1</v>
      </c>
      <c r="B44" s="55" t="s">
        <v>201</v>
      </c>
      <c r="C44" s="122">
        <v>40.25</v>
      </c>
      <c r="D44" s="55">
        <v>110</v>
      </c>
      <c r="E44" s="63" t="s">
        <v>182</v>
      </c>
      <c r="F44" s="40" t="s">
        <v>339</v>
      </c>
      <c r="G44" s="81">
        <f t="shared" si="0"/>
        <v>222</v>
      </c>
      <c r="H44" s="68">
        <f t="shared" si="1"/>
        <v>222</v>
      </c>
      <c r="I44" s="68">
        <f t="shared" si="7"/>
        <v>20.54</v>
      </c>
      <c r="J44" s="68">
        <f t="shared" si="8"/>
        <v>242.54</v>
      </c>
      <c r="K44" s="41"/>
      <c r="L44" s="42">
        <v>110.62</v>
      </c>
      <c r="M44" s="59">
        <f t="shared" si="9"/>
        <v>221.24</v>
      </c>
      <c r="P44" s="64">
        <f t="shared" si="5"/>
        <v>110.62</v>
      </c>
      <c r="R44" s="82">
        <f t="shared" si="6"/>
        <v>30.75</v>
      </c>
    </row>
    <row r="45" spans="1:18" s="43" customFormat="1" ht="30" customHeight="1">
      <c r="A45" s="55">
        <v>1</v>
      </c>
      <c r="B45" s="55" t="s">
        <v>202</v>
      </c>
      <c r="C45" s="122">
        <v>83.125</v>
      </c>
      <c r="D45" s="55">
        <v>110</v>
      </c>
      <c r="E45" s="63" t="s">
        <v>182</v>
      </c>
      <c r="F45" s="40" t="s">
        <v>339</v>
      </c>
      <c r="G45" s="81">
        <f t="shared" si="0"/>
        <v>349</v>
      </c>
      <c r="H45" s="68">
        <f t="shared" si="1"/>
        <v>349</v>
      </c>
      <c r="I45" s="68">
        <f t="shared" ref="I45:I47" si="10">SUM(H45*$I$11)</f>
        <v>32.28</v>
      </c>
      <c r="J45" s="68">
        <f t="shared" ref="J45:J47" si="11">SUM(H45:I45)</f>
        <v>381.28</v>
      </c>
      <c r="K45" s="41"/>
      <c r="L45" s="42">
        <v>174.31</v>
      </c>
      <c r="M45" s="59">
        <f t="shared" si="9"/>
        <v>348.62</v>
      </c>
      <c r="P45" s="64">
        <f t="shared" si="5"/>
        <v>174.31</v>
      </c>
      <c r="R45" s="82">
        <f t="shared" si="6"/>
        <v>63.5</v>
      </c>
    </row>
    <row r="46" spans="1:18" s="43" customFormat="1" ht="30" customHeight="1">
      <c r="A46" s="55">
        <v>1</v>
      </c>
      <c r="B46" s="55" t="s">
        <v>203</v>
      </c>
      <c r="C46" s="122">
        <v>80.125</v>
      </c>
      <c r="D46" s="55">
        <v>110</v>
      </c>
      <c r="E46" s="63" t="s">
        <v>182</v>
      </c>
      <c r="F46" s="40" t="s">
        <v>339</v>
      </c>
      <c r="G46" s="81">
        <f t="shared" si="0"/>
        <v>340</v>
      </c>
      <c r="H46" s="68">
        <f t="shared" si="1"/>
        <v>340</v>
      </c>
      <c r="I46" s="68">
        <f t="shared" si="10"/>
        <v>31.45</v>
      </c>
      <c r="J46" s="68">
        <f t="shared" si="11"/>
        <v>371.45</v>
      </c>
      <c r="K46" s="41"/>
      <c r="L46" s="42">
        <v>169.86</v>
      </c>
      <c r="M46" s="59">
        <f t="shared" si="9"/>
        <v>339.72</v>
      </c>
      <c r="P46" s="64">
        <f t="shared" si="5"/>
        <v>169.86</v>
      </c>
      <c r="R46" s="82">
        <f t="shared" si="6"/>
        <v>61.21</v>
      </c>
    </row>
    <row r="47" spans="1:18" s="43" customFormat="1" ht="30" customHeight="1">
      <c r="A47" s="55">
        <v>1</v>
      </c>
      <c r="B47" s="55" t="s">
        <v>204</v>
      </c>
      <c r="C47" s="122">
        <v>67.125</v>
      </c>
      <c r="D47" s="55">
        <v>110</v>
      </c>
      <c r="E47" s="63" t="s">
        <v>182</v>
      </c>
      <c r="F47" s="40" t="s">
        <v>339</v>
      </c>
      <c r="G47" s="81">
        <f t="shared" si="0"/>
        <v>302</v>
      </c>
      <c r="H47" s="68">
        <f t="shared" si="1"/>
        <v>302</v>
      </c>
      <c r="I47" s="68">
        <f t="shared" si="10"/>
        <v>27.94</v>
      </c>
      <c r="J47" s="68">
        <f t="shared" si="11"/>
        <v>329.94</v>
      </c>
      <c r="K47" s="41"/>
      <c r="L47" s="42">
        <v>150.54</v>
      </c>
      <c r="M47" s="59">
        <f t="shared" si="9"/>
        <v>301.08</v>
      </c>
      <c r="P47" s="64">
        <f t="shared" si="5"/>
        <v>150.54</v>
      </c>
      <c r="R47" s="82">
        <f t="shared" si="6"/>
        <v>51.28</v>
      </c>
    </row>
    <row r="48" spans="1:18" s="43" customFormat="1" ht="30" customHeight="1">
      <c r="A48" s="55">
        <v>1</v>
      </c>
      <c r="B48" s="55" t="s">
        <v>205</v>
      </c>
      <c r="C48" s="122">
        <v>32.25</v>
      </c>
      <c r="D48" s="55">
        <v>110</v>
      </c>
      <c r="E48" s="63" t="s">
        <v>182</v>
      </c>
      <c r="F48" s="40" t="s">
        <v>339</v>
      </c>
      <c r="G48" s="81">
        <f t="shared" si="0"/>
        <v>198</v>
      </c>
      <c r="H48" s="68">
        <f t="shared" si="1"/>
        <v>198</v>
      </c>
      <c r="I48" s="68">
        <f t="shared" si="7"/>
        <v>18.32</v>
      </c>
      <c r="J48" s="68">
        <f t="shared" si="8"/>
        <v>216.32</v>
      </c>
      <c r="K48" s="41"/>
      <c r="L48" s="42">
        <v>98.74</v>
      </c>
      <c r="M48" s="59">
        <f t="shared" si="9"/>
        <v>197.48</v>
      </c>
      <c r="P48" s="64">
        <f t="shared" si="5"/>
        <v>98.74</v>
      </c>
      <c r="R48" s="82">
        <f t="shared" si="6"/>
        <v>24.64</v>
      </c>
    </row>
    <row r="49" spans="1:19" s="43" customFormat="1" ht="30" customHeight="1">
      <c r="A49" s="55">
        <v>1</v>
      </c>
      <c r="B49" s="55" t="s">
        <v>206</v>
      </c>
      <c r="C49" s="122">
        <v>64.375</v>
      </c>
      <c r="D49" s="55">
        <v>110</v>
      </c>
      <c r="E49" s="63" t="s">
        <v>182</v>
      </c>
      <c r="F49" s="40" t="s">
        <v>339</v>
      </c>
      <c r="G49" s="81">
        <f t="shared" si="0"/>
        <v>293</v>
      </c>
      <c r="H49" s="68">
        <f t="shared" si="1"/>
        <v>293</v>
      </c>
      <c r="I49" s="68">
        <f t="shared" si="7"/>
        <v>27.1</v>
      </c>
      <c r="J49" s="68">
        <f t="shared" si="8"/>
        <v>320.10000000000002</v>
      </c>
      <c r="K49" s="41"/>
      <c r="L49" s="42">
        <v>146.44999999999999</v>
      </c>
      <c r="M49" s="59">
        <f t="shared" si="9"/>
        <v>292.89999999999998</v>
      </c>
      <c r="P49" s="64">
        <f t="shared" si="5"/>
        <v>146.44999999999999</v>
      </c>
      <c r="R49" s="82">
        <f t="shared" si="6"/>
        <v>49.18</v>
      </c>
    </row>
    <row r="50" spans="1:19" s="43" customFormat="1" ht="30" customHeight="1">
      <c r="A50" s="55">
        <v>1</v>
      </c>
      <c r="B50" s="55" t="s">
        <v>207</v>
      </c>
      <c r="C50" s="122">
        <v>32.25</v>
      </c>
      <c r="D50" s="55">
        <v>110</v>
      </c>
      <c r="E50" s="63" t="s">
        <v>182</v>
      </c>
      <c r="F50" s="40" t="s">
        <v>339</v>
      </c>
      <c r="G50" s="81">
        <f t="shared" si="0"/>
        <v>198</v>
      </c>
      <c r="H50" s="68">
        <f t="shared" si="1"/>
        <v>198</v>
      </c>
      <c r="I50" s="68">
        <f t="shared" si="7"/>
        <v>18.32</v>
      </c>
      <c r="J50" s="68">
        <f t="shared" si="8"/>
        <v>216.32</v>
      </c>
      <c r="K50" s="41"/>
      <c r="L50" s="42">
        <v>98.74</v>
      </c>
      <c r="M50" s="59">
        <f t="shared" si="9"/>
        <v>197.48</v>
      </c>
      <c r="P50" s="64">
        <f t="shared" si="5"/>
        <v>98.74</v>
      </c>
      <c r="R50" s="82">
        <f t="shared" si="6"/>
        <v>24.64</v>
      </c>
    </row>
    <row r="51" spans="1:19" s="43" customFormat="1" ht="30" customHeight="1">
      <c r="A51" s="55">
        <v>1</v>
      </c>
      <c r="B51" s="55" t="s">
        <v>211</v>
      </c>
      <c r="C51" s="122">
        <v>67</v>
      </c>
      <c r="D51" s="55">
        <v>110</v>
      </c>
      <c r="E51" s="63" t="s">
        <v>182</v>
      </c>
      <c r="F51" s="40" t="s">
        <v>339</v>
      </c>
      <c r="G51" s="81">
        <f t="shared" si="0"/>
        <v>301</v>
      </c>
      <c r="H51" s="68">
        <f t="shared" si="1"/>
        <v>301</v>
      </c>
      <c r="I51" s="68">
        <f t="shared" si="7"/>
        <v>27.84</v>
      </c>
      <c r="J51" s="68">
        <f t="shared" si="8"/>
        <v>328.84</v>
      </c>
      <c r="K51" s="41"/>
      <c r="L51" s="42">
        <v>150.36000000000001</v>
      </c>
      <c r="M51" s="59">
        <f t="shared" si="9"/>
        <v>300.72000000000003</v>
      </c>
      <c r="P51" s="64">
        <f t="shared" si="5"/>
        <v>150.36000000000001</v>
      </c>
      <c r="R51" s="82">
        <f t="shared" si="6"/>
        <v>51.18</v>
      </c>
    </row>
    <row r="52" spans="1:19" s="43" customFormat="1" ht="30" customHeight="1" thickBot="1">
      <c r="A52" s="119"/>
      <c r="B52" s="119"/>
      <c r="C52" s="119"/>
      <c r="D52" s="119"/>
      <c r="E52" s="120"/>
      <c r="F52" s="120"/>
      <c r="G52" s="121"/>
      <c r="H52" s="121"/>
      <c r="I52" s="121"/>
      <c r="J52" s="121"/>
      <c r="K52" s="41"/>
      <c r="L52" s="42"/>
      <c r="M52" s="59"/>
      <c r="O52" s="61"/>
      <c r="P52" s="64">
        <f t="shared" ref="P52" si="12">L52*A52</f>
        <v>0</v>
      </c>
      <c r="R52" s="82">
        <f t="shared" ref="R52" si="13">SUM(((C52*D52)/144)*A52)</f>
        <v>0</v>
      </c>
    </row>
    <row r="53" spans="1:19" s="43" customFormat="1" ht="30" customHeight="1">
      <c r="A53" s="55">
        <f>SUM(A12:A52)</f>
        <v>40</v>
      </c>
      <c r="B53" s="67"/>
      <c r="C53" s="67"/>
      <c r="D53" s="67"/>
      <c r="E53" s="63" t="s">
        <v>183</v>
      </c>
      <c r="F53" s="40"/>
      <c r="G53" s="81">
        <v>50</v>
      </c>
      <c r="H53" s="71">
        <f t="shared" ref="H53" si="14">G53*A53</f>
        <v>2000</v>
      </c>
      <c r="I53" s="68"/>
      <c r="J53" s="68">
        <f t="shared" ref="J53" si="15">SUM(H53:I53)</f>
        <v>2000</v>
      </c>
      <c r="K53" s="123"/>
      <c r="L53" s="42">
        <v>35</v>
      </c>
      <c r="M53" s="59">
        <f>SUM(L53/(1-$N$53))</f>
        <v>46.67</v>
      </c>
      <c r="N53" s="38">
        <v>0.25</v>
      </c>
      <c r="O53" s="60"/>
      <c r="P53" s="64">
        <f>L53*A53</f>
        <v>1400</v>
      </c>
      <c r="Q53" s="45"/>
      <c r="R53" s="89" t="s">
        <v>52</v>
      </c>
    </row>
    <row r="54" spans="1:19" s="43" customFormat="1" ht="30" customHeight="1">
      <c r="A54" s="55">
        <v>1</v>
      </c>
      <c r="B54" s="67"/>
      <c r="C54" s="67"/>
      <c r="D54" s="67"/>
      <c r="E54" s="63" t="s">
        <v>32</v>
      </c>
      <c r="F54" s="63"/>
      <c r="G54" s="81">
        <v>75</v>
      </c>
      <c r="H54" s="69">
        <f>SUM(G54*A54)</f>
        <v>75</v>
      </c>
      <c r="I54" s="68"/>
      <c r="J54" s="70">
        <f>SUM(H54:I54)</f>
        <v>75</v>
      </c>
      <c r="K54" s="41"/>
      <c r="L54" s="42">
        <f>50*1</f>
        <v>50</v>
      </c>
      <c r="M54" s="59">
        <f>SUM(L54/(1-$N$53))</f>
        <v>66.67</v>
      </c>
      <c r="P54" s="64">
        <f t="shared" ref="P54:P57" si="16">L54*A54</f>
        <v>50</v>
      </c>
      <c r="R54" s="89" t="s">
        <v>53</v>
      </c>
    </row>
    <row r="55" spans="1:19" s="43" customFormat="1" ht="30" customHeight="1">
      <c r="A55" s="67">
        <v>1</v>
      </c>
      <c r="B55" s="67"/>
      <c r="C55" s="67"/>
      <c r="D55" s="67"/>
      <c r="E55" s="63" t="s">
        <v>50</v>
      </c>
      <c r="F55" s="63"/>
      <c r="G55" s="81">
        <v>200</v>
      </c>
      <c r="H55" s="69">
        <f>SUM(G55*A55)</f>
        <v>200</v>
      </c>
      <c r="I55" s="68"/>
      <c r="J55" s="70">
        <f>SUM(H55:I55)</f>
        <v>200</v>
      </c>
      <c r="K55" s="41"/>
      <c r="L55" s="42">
        <f>((0.7*110)+(35*2))</f>
        <v>147</v>
      </c>
      <c r="M55" s="59">
        <f t="shared" ref="M55:M57" si="17">SUM(L55/(1-$N$53))</f>
        <v>196</v>
      </c>
      <c r="P55" s="64">
        <f t="shared" si="16"/>
        <v>147</v>
      </c>
      <c r="Q55" s="45"/>
      <c r="R55" s="89" t="s">
        <v>49</v>
      </c>
    </row>
    <row r="56" spans="1:19" s="43" customFormat="1" ht="30" customHeight="1">
      <c r="A56" s="67">
        <v>1</v>
      </c>
      <c r="B56" s="67"/>
      <c r="C56" s="67"/>
      <c r="D56" s="67"/>
      <c r="E56" s="63" t="s">
        <v>51</v>
      </c>
      <c r="F56" s="63"/>
      <c r="G56" s="81">
        <v>200</v>
      </c>
      <c r="H56" s="69">
        <f>SUM(G56*A56)</f>
        <v>200</v>
      </c>
      <c r="I56" s="68"/>
      <c r="J56" s="70">
        <f>SUM(H56:I56)</f>
        <v>200</v>
      </c>
      <c r="K56" s="41"/>
      <c r="L56" s="42">
        <f>((0.7*110)+(35*2))</f>
        <v>147</v>
      </c>
      <c r="M56" s="59">
        <f t="shared" si="17"/>
        <v>196</v>
      </c>
      <c r="O56" s="44"/>
      <c r="P56" s="64">
        <f t="shared" si="16"/>
        <v>147</v>
      </c>
      <c r="Q56" s="46"/>
      <c r="R56" s="61" t="s">
        <v>49</v>
      </c>
    </row>
    <row r="57" spans="1:19" s="43" customFormat="1" ht="30" customHeight="1" thickBot="1">
      <c r="A57" s="65">
        <v>1</v>
      </c>
      <c r="B57" s="65"/>
      <c r="C57" s="65"/>
      <c r="D57" s="65"/>
      <c r="E57" s="66" t="s">
        <v>37</v>
      </c>
      <c r="F57" s="66"/>
      <c r="G57" s="91">
        <v>474.57</v>
      </c>
      <c r="H57" s="81">
        <f t="shared" ref="H57" si="18">G57*A57</f>
        <v>474.57</v>
      </c>
      <c r="I57" s="68"/>
      <c r="J57" s="56">
        <f>SUM(H57:I57)</f>
        <v>474.57</v>
      </c>
      <c r="K57" s="124"/>
      <c r="L57" s="42">
        <v>350</v>
      </c>
      <c r="M57" s="59">
        <f t="shared" si="17"/>
        <v>466.67</v>
      </c>
      <c r="O57" s="44"/>
      <c r="P57" s="64">
        <f t="shared" si="16"/>
        <v>350</v>
      </c>
      <c r="Q57" s="46"/>
      <c r="R57" s="61" t="s">
        <v>49</v>
      </c>
    </row>
    <row r="58" spans="1:19" ht="40.15" customHeight="1" thickTop="1">
      <c r="A58" s="47"/>
      <c r="B58" s="48"/>
      <c r="C58" s="48"/>
      <c r="D58" s="48"/>
      <c r="E58" s="48"/>
      <c r="F58" s="48"/>
      <c r="G58" s="88"/>
      <c r="H58" s="126">
        <f>SUM(H12:H57)</f>
        <v>13256.57</v>
      </c>
      <c r="I58" s="49"/>
      <c r="J58" s="50">
        <f>SUM(J12:J57)</f>
        <v>14210</v>
      </c>
      <c r="K58" s="51"/>
      <c r="L58" s="43"/>
      <c r="M58" s="43"/>
      <c r="N58" s="43"/>
      <c r="O58" s="44"/>
      <c r="P58" s="43"/>
      <c r="Q58" s="43"/>
      <c r="R58" s="43"/>
      <c r="S58" s="43"/>
    </row>
    <row r="59" spans="1:19" s="43" customFormat="1" ht="24.95" customHeight="1">
      <c r="A59" s="24"/>
      <c r="B59" s="24"/>
      <c r="C59" s="24"/>
      <c r="D59" s="24"/>
      <c r="E59" s="24"/>
      <c r="F59" s="24"/>
      <c r="G59" s="24"/>
      <c r="H59" s="24"/>
      <c r="I59" s="26"/>
      <c r="J59" s="41"/>
      <c r="K59" s="24"/>
    </row>
    <row r="60" spans="1:19" s="43" customFormat="1" ht="24.95" customHeight="1">
      <c r="A60" s="32"/>
      <c r="B60"/>
      <c r="C60"/>
      <c r="D60"/>
      <c r="E60" s="24"/>
      <c r="F60"/>
      <c r="G60"/>
      <c r="H60"/>
      <c r="I60" s="26"/>
      <c r="J60" s="41"/>
      <c r="K60" s="24"/>
    </row>
    <row r="61" spans="1:19" s="43" customFormat="1" ht="24.95" customHeight="1">
      <c r="A61" s="92" t="s">
        <v>54</v>
      </c>
      <c r="E61" s="24"/>
      <c r="I61" s="26"/>
      <c r="J61" s="41"/>
      <c r="K61" s="24"/>
    </row>
    <row r="62" spans="1:19" s="43" customFormat="1" ht="24.95" customHeight="1">
      <c r="A62" s="92" t="s">
        <v>55</v>
      </c>
      <c r="E62" s="24"/>
      <c r="I62" s="26"/>
      <c r="J62" s="41"/>
      <c r="K62" s="52"/>
    </row>
    <row r="63" spans="1:19" ht="24.95" customHeight="1">
      <c r="A63" s="97" t="s">
        <v>56</v>
      </c>
      <c r="B63" s="98"/>
      <c r="C63" s="98"/>
      <c r="D63" s="98"/>
      <c r="E63" s="99"/>
      <c r="F63" s="98"/>
      <c r="G63" s="43"/>
      <c r="H63" s="43"/>
      <c r="I63" s="26"/>
      <c r="J63" s="41"/>
      <c r="K63" s="51"/>
    </row>
    <row r="64" spans="1:19" ht="24.95" customHeight="1">
      <c r="A64" s="24"/>
      <c r="B64" s="43"/>
      <c r="C64" s="43"/>
      <c r="D64" s="43"/>
      <c r="E64" s="24"/>
      <c r="F64" s="43"/>
      <c r="G64" s="43"/>
      <c r="H64" s="43"/>
      <c r="I64" s="26"/>
      <c r="J64" s="41"/>
      <c r="K64" s="51"/>
    </row>
    <row r="65" spans="1:11" ht="24.95" customHeight="1">
      <c r="A65" s="24"/>
      <c r="B65" s="24"/>
      <c r="C65" s="24"/>
      <c r="D65" s="24"/>
      <c r="E65" s="24"/>
      <c r="F65"/>
      <c r="G65"/>
      <c r="H65"/>
      <c r="I65" s="26"/>
      <c r="J65" s="41"/>
      <c r="K65" s="51"/>
    </row>
    <row r="66" spans="1:11" s="43" customFormat="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24"/>
    </row>
    <row r="67" spans="1:11" s="43" customFormat="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24"/>
    </row>
    <row r="68" spans="1:1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51"/>
    </row>
    <row r="69" spans="1:1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51"/>
    </row>
    <row r="70" spans="1:11" s="43" customFormat="1" ht="24.95" customHeight="1">
      <c r="A70" s="33"/>
      <c r="B70" s="33"/>
      <c r="C70" s="33"/>
      <c r="D70" s="24"/>
      <c r="E70" s="24"/>
      <c r="F70" s="24"/>
      <c r="G70" s="24"/>
      <c r="H70" s="24"/>
      <c r="I70" s="26"/>
      <c r="J70" s="41"/>
      <c r="K70" s="52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24"/>
      <c r="B73" s="24"/>
      <c r="C73" s="24"/>
      <c r="D73" s="24"/>
      <c r="E73" s="24"/>
      <c r="F73" s="24"/>
      <c r="G73" s="24"/>
      <c r="H73" s="24"/>
      <c r="I73" s="26"/>
      <c r="J73" s="41"/>
      <c r="K73" s="51"/>
    </row>
    <row r="74" spans="1:11" s="43" customFormat="1" ht="24.95" customHeight="1">
      <c r="A74" s="24"/>
      <c r="B74" s="24"/>
      <c r="C74" s="24"/>
      <c r="D74" s="24"/>
      <c r="E74" s="24"/>
      <c r="F74" s="24"/>
      <c r="G74" s="24"/>
      <c r="H74" s="24"/>
      <c r="I74" s="26"/>
      <c r="J74" s="41"/>
      <c r="K74" s="24"/>
    </row>
    <row r="75" spans="1:11" s="43" customFormat="1" ht="24.95" customHeight="1">
      <c r="A75" s="24"/>
      <c r="B75" s="24"/>
      <c r="C75" s="24"/>
      <c r="D75" s="24"/>
      <c r="E75" s="24"/>
      <c r="F75" s="24"/>
      <c r="G75" s="24"/>
      <c r="H75" s="24"/>
      <c r="I75" s="26"/>
      <c r="J75" s="41"/>
      <c r="K75" s="24"/>
    </row>
    <row r="76" spans="1:11" s="43" customFormat="1" ht="24.95" customHeight="1">
      <c r="A76" s="24"/>
      <c r="B76" s="24"/>
      <c r="C76" s="24"/>
      <c r="D76" s="24"/>
      <c r="E76" s="24"/>
      <c r="F76" s="24"/>
      <c r="G76" s="24"/>
      <c r="H76" s="24"/>
      <c r="I76" s="26"/>
      <c r="J76" s="41"/>
      <c r="K76" s="52"/>
    </row>
    <row r="77" spans="1:1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51"/>
    </row>
    <row r="78" spans="1:11" ht="24.95" customHeight="1">
      <c r="A78" s="24"/>
      <c r="B78" s="24"/>
      <c r="C78" s="24"/>
      <c r="D78" s="24"/>
      <c r="E78" s="24"/>
      <c r="F78" s="24"/>
      <c r="G78" s="24"/>
      <c r="H78" s="24"/>
      <c r="I78" s="26"/>
      <c r="J78" s="41"/>
      <c r="K78" s="51"/>
    </row>
    <row r="79" spans="1:11" ht="24.95" customHeight="1">
      <c r="A79" s="24"/>
      <c r="B79" s="24"/>
      <c r="C79" s="24"/>
      <c r="D79" s="24"/>
      <c r="E79" s="24"/>
      <c r="F79" s="24"/>
      <c r="G79" s="24"/>
      <c r="H79" s="24"/>
      <c r="I79" s="26"/>
      <c r="J79" s="41"/>
      <c r="K79" s="51"/>
    </row>
    <row r="80" spans="1:11" s="43" customFormat="1" ht="24.95" customHeight="1">
      <c r="A80" s="24"/>
      <c r="B80" s="24"/>
      <c r="C80" s="24"/>
      <c r="D80" s="24"/>
      <c r="E80" s="24"/>
      <c r="F80" s="24"/>
      <c r="G80" s="24"/>
      <c r="H80" s="24"/>
      <c r="I80" s="26"/>
      <c r="J80" s="41"/>
      <c r="K80" s="24"/>
    </row>
    <row r="81" spans="1:11" s="43" customFormat="1" ht="24.95" customHeight="1">
      <c r="A81" s="24"/>
      <c r="B81" s="24"/>
      <c r="C81" s="24"/>
      <c r="D81" s="24"/>
      <c r="E81" s="24"/>
      <c r="F81" s="24"/>
      <c r="G81" s="24"/>
      <c r="H81" s="24"/>
      <c r="I81" s="26"/>
      <c r="J81" s="41"/>
      <c r="K81" s="24"/>
    </row>
    <row r="82" spans="1:11" ht="24.95" customHeight="1">
      <c r="A82" s="24"/>
      <c r="B82" s="24"/>
      <c r="C82" s="24"/>
      <c r="D82" s="24"/>
      <c r="E82" s="24"/>
      <c r="F82" s="24"/>
      <c r="G82" s="24"/>
      <c r="H82" s="24"/>
      <c r="I82" s="26"/>
      <c r="J82" s="41"/>
      <c r="K82" s="51"/>
    </row>
    <row r="83" spans="1:11" ht="24.95" customHeight="1">
      <c r="A83" s="24"/>
      <c r="B83" s="24"/>
      <c r="C83" s="24"/>
      <c r="D83" s="24"/>
      <c r="E83" s="24"/>
      <c r="F83" s="24"/>
      <c r="G83" s="24"/>
      <c r="H83" s="24"/>
      <c r="I83" s="26"/>
      <c r="J83" s="41"/>
      <c r="K83" s="51"/>
    </row>
    <row r="84" spans="1:11" ht="24.95" customHeight="1">
      <c r="A84" s="33"/>
      <c r="B84" s="33"/>
      <c r="C84" s="33"/>
      <c r="D84" s="24"/>
      <c r="E84" s="24"/>
      <c r="F84" s="24"/>
      <c r="G84" s="24"/>
      <c r="H84" s="24"/>
      <c r="I84" s="26"/>
      <c r="J84" s="41"/>
      <c r="K84" s="51"/>
    </row>
    <row r="85" spans="1:11" ht="24.95" customHeight="1">
      <c r="A85" s="24"/>
      <c r="B85" s="24"/>
      <c r="C85" s="24"/>
      <c r="D85" s="24"/>
      <c r="E85" s="24"/>
      <c r="F85" s="24"/>
      <c r="G85" s="24"/>
      <c r="H85" s="24"/>
      <c r="I85" s="53"/>
      <c r="J85" s="54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 ht="20.10000000000000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 ht="20.100000000000001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 ht="20.100000000000001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 ht="20.100000000000001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 ht="20.100000000000001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 ht="20.100000000000001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>
      <c r="A225" s="24"/>
      <c r="B225" s="24"/>
      <c r="C225" s="24"/>
      <c r="D225" s="24"/>
      <c r="E225" s="24"/>
      <c r="I225" s="24"/>
      <c r="J225" s="51"/>
      <c r="K225" s="51"/>
    </row>
    <row r="226" spans="1:11">
      <c r="A226" s="24"/>
      <c r="B226" s="24"/>
      <c r="C226" s="24"/>
      <c r="D226" s="24"/>
      <c r="E226" s="24"/>
      <c r="I226" s="24"/>
      <c r="J226" s="51"/>
      <c r="K226" s="51"/>
    </row>
    <row r="227" spans="1:11">
      <c r="A227" s="24"/>
      <c r="B227" s="24"/>
      <c r="C227" s="24"/>
      <c r="D227" s="24"/>
      <c r="E227" s="24"/>
      <c r="I227" s="24"/>
      <c r="J227" s="51"/>
      <c r="K227" s="51"/>
    </row>
    <row r="228" spans="1:11">
      <c r="A228" s="24"/>
      <c r="B228" s="24"/>
      <c r="C228" s="24"/>
      <c r="D228" s="24"/>
      <c r="E228" s="24"/>
      <c r="I228" s="24"/>
      <c r="J228" s="51"/>
      <c r="K228" s="51"/>
    </row>
    <row r="229" spans="1:11">
      <c r="A229" s="24"/>
      <c r="B229" s="24"/>
      <c r="C229" s="24"/>
      <c r="D229" s="24"/>
      <c r="E229" s="24"/>
      <c r="I229" s="24"/>
      <c r="J229" s="51"/>
      <c r="K229" s="51"/>
    </row>
    <row r="230" spans="1:11">
      <c r="A230" s="24"/>
      <c r="B230" s="24"/>
      <c r="C230" s="24"/>
      <c r="D230" s="24"/>
      <c r="E230" s="24"/>
      <c r="I230" s="24"/>
      <c r="J230" s="51"/>
    </row>
  </sheetData>
  <mergeCells count="1">
    <mergeCell ref="A1:D1"/>
  </mergeCells>
  <hyperlinks>
    <hyperlink ref="F7" r:id="rId1" xr:uid="{267A18CB-BAB6-4A1F-9285-8683EB563536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5AD3-0731-44EB-A1B7-550B4DBD7A38}">
  <dimension ref="A1:T224"/>
  <sheetViews>
    <sheetView topLeftCell="A37" zoomScale="90" zoomScaleNormal="90" workbookViewId="0">
      <selection activeCell="A47" sqref="A47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45768</v>
      </c>
      <c r="B1" s="140"/>
      <c r="C1" s="140"/>
      <c r="D1" s="140"/>
      <c r="E1" s="20" t="s">
        <v>16</v>
      </c>
      <c r="F1" s="21" t="s">
        <v>180</v>
      </c>
      <c r="G1"/>
      <c r="M1" s="23" t="s">
        <v>24</v>
      </c>
      <c r="N1" s="57">
        <f>SUM(P46:P46)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SUM(H12:H51)</f>
        <v>11272.12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SUM(P12:P51)</f>
        <v>6187.35</v>
      </c>
      <c r="S11" s="80">
        <f>SUM(Q7-R11)</f>
        <v>5084.7700000000004</v>
      </c>
      <c r="T11" s="83">
        <f>SUM(Q7-R11)/Q7</f>
        <v>0.45</v>
      </c>
    </row>
    <row r="12" spans="1:20" s="43" customFormat="1" ht="30" customHeight="1" thickTop="1">
      <c r="A12" s="130">
        <v>1</v>
      </c>
      <c r="B12" s="130" t="s">
        <v>225</v>
      </c>
      <c r="C12" s="131">
        <v>90.375</v>
      </c>
      <c r="D12" s="55">
        <v>86.5</v>
      </c>
      <c r="E12" s="63" t="s">
        <v>182</v>
      </c>
      <c r="F12" s="40" t="s">
        <v>339</v>
      </c>
      <c r="G12" s="81">
        <f t="shared" ref="G12:G35" si="0">ROUNDUP(M12,0)</f>
        <v>363</v>
      </c>
      <c r="H12" s="68">
        <f t="shared" ref="H12:H35" si="1">G12*A12</f>
        <v>363</v>
      </c>
      <c r="I12" s="68">
        <f t="shared" ref="I12:I38" si="2">SUM(H12*$I$11)</f>
        <v>33.58</v>
      </c>
      <c r="J12" s="68">
        <f t="shared" ref="J12:J38" si="3">SUM(H12:I12)</f>
        <v>396.58</v>
      </c>
      <c r="K12" s="41"/>
      <c r="L12" s="42">
        <v>181.09</v>
      </c>
      <c r="M12" s="59">
        <f t="shared" ref="M12:M38" si="4">SUM(L12/(1-$M$10))</f>
        <v>362.18</v>
      </c>
      <c r="P12" s="64">
        <f t="shared" ref="P12:P35" si="5">L12*A12</f>
        <v>181.09</v>
      </c>
      <c r="R12" s="82">
        <f t="shared" ref="R12:R35" si="6">SUM(((C12*D12)/144)*A12)</f>
        <v>54.29</v>
      </c>
    </row>
    <row r="13" spans="1:20" s="43" customFormat="1" ht="30" customHeight="1">
      <c r="A13" s="130">
        <v>1</v>
      </c>
      <c r="B13" s="130" t="s">
        <v>226</v>
      </c>
      <c r="C13" s="131">
        <v>90.25</v>
      </c>
      <c r="D13" s="55">
        <v>86.5</v>
      </c>
      <c r="E13" s="63" t="s">
        <v>182</v>
      </c>
      <c r="F13" s="40" t="s">
        <v>339</v>
      </c>
      <c r="G13" s="81">
        <f t="shared" si="0"/>
        <v>362</v>
      </c>
      <c r="H13" s="68">
        <f t="shared" si="1"/>
        <v>362</v>
      </c>
      <c r="I13" s="68">
        <f t="shared" si="2"/>
        <v>33.49</v>
      </c>
      <c r="J13" s="68">
        <f t="shared" si="3"/>
        <v>395.49</v>
      </c>
      <c r="K13" s="41"/>
      <c r="L13" s="42">
        <v>180.9</v>
      </c>
      <c r="M13" s="59">
        <f t="shared" si="4"/>
        <v>361.8</v>
      </c>
      <c r="P13" s="64">
        <f t="shared" si="5"/>
        <v>180.9</v>
      </c>
      <c r="R13" s="82">
        <f t="shared" si="6"/>
        <v>54.21</v>
      </c>
    </row>
    <row r="14" spans="1:20" s="43" customFormat="1" ht="30" customHeight="1">
      <c r="A14" s="130">
        <v>1</v>
      </c>
      <c r="B14" s="130" t="s">
        <v>227</v>
      </c>
      <c r="C14" s="131">
        <v>62.5</v>
      </c>
      <c r="D14" s="55">
        <v>86.5</v>
      </c>
      <c r="E14" s="63" t="s">
        <v>182</v>
      </c>
      <c r="F14" s="40" t="s">
        <v>339</v>
      </c>
      <c r="G14" s="81">
        <f t="shared" si="0"/>
        <v>258</v>
      </c>
      <c r="H14" s="68">
        <f t="shared" si="1"/>
        <v>258</v>
      </c>
      <c r="I14" s="68">
        <f t="shared" si="2"/>
        <v>23.87</v>
      </c>
      <c r="J14" s="68">
        <f t="shared" si="3"/>
        <v>281.87</v>
      </c>
      <c r="K14" s="41"/>
      <c r="L14" s="42">
        <v>128.9</v>
      </c>
      <c r="M14" s="59">
        <f t="shared" si="4"/>
        <v>257.8</v>
      </c>
      <c r="P14" s="64">
        <f t="shared" si="5"/>
        <v>128.9</v>
      </c>
      <c r="R14" s="82">
        <f t="shared" si="6"/>
        <v>37.54</v>
      </c>
    </row>
    <row r="15" spans="1:20" s="43" customFormat="1" ht="30" customHeight="1">
      <c r="A15" s="130">
        <v>1</v>
      </c>
      <c r="B15" s="130" t="s">
        <v>221</v>
      </c>
      <c r="C15" s="131">
        <v>70.25</v>
      </c>
      <c r="D15" s="55">
        <v>86.5</v>
      </c>
      <c r="E15" s="63" t="s">
        <v>182</v>
      </c>
      <c r="F15" s="40" t="s">
        <v>339</v>
      </c>
      <c r="G15" s="81">
        <f t="shared" si="0"/>
        <v>278</v>
      </c>
      <c r="H15" s="68">
        <f t="shared" si="1"/>
        <v>278</v>
      </c>
      <c r="I15" s="68">
        <f t="shared" si="2"/>
        <v>25.72</v>
      </c>
      <c r="J15" s="68">
        <f t="shared" si="3"/>
        <v>303.72000000000003</v>
      </c>
      <c r="K15" s="41"/>
      <c r="L15" s="42">
        <v>138.71</v>
      </c>
      <c r="M15" s="59">
        <f t="shared" si="4"/>
        <v>277.42</v>
      </c>
      <c r="P15" s="64">
        <f t="shared" si="5"/>
        <v>138.71</v>
      </c>
      <c r="R15" s="82">
        <f t="shared" si="6"/>
        <v>42.2</v>
      </c>
    </row>
    <row r="16" spans="1:20" s="43" customFormat="1" ht="30" customHeight="1">
      <c r="A16" s="130">
        <v>1</v>
      </c>
      <c r="B16" s="130" t="s">
        <v>222</v>
      </c>
      <c r="C16" s="131">
        <v>78.875</v>
      </c>
      <c r="D16" s="55">
        <v>86.5</v>
      </c>
      <c r="E16" s="63" t="s">
        <v>182</v>
      </c>
      <c r="F16" s="40" t="s">
        <v>339</v>
      </c>
      <c r="G16" s="81">
        <f t="shared" si="0"/>
        <v>300</v>
      </c>
      <c r="H16" s="68">
        <f t="shared" si="1"/>
        <v>300</v>
      </c>
      <c r="I16" s="68">
        <f t="shared" si="2"/>
        <v>27.75</v>
      </c>
      <c r="J16" s="68">
        <f t="shared" si="3"/>
        <v>327.75</v>
      </c>
      <c r="K16" s="41"/>
      <c r="L16" s="42">
        <v>149.61000000000001</v>
      </c>
      <c r="M16" s="59">
        <f t="shared" si="4"/>
        <v>299.22000000000003</v>
      </c>
      <c r="P16" s="64">
        <f t="shared" si="5"/>
        <v>149.61000000000001</v>
      </c>
      <c r="R16" s="82">
        <f t="shared" si="6"/>
        <v>47.38</v>
      </c>
    </row>
    <row r="17" spans="1:18" s="43" customFormat="1" ht="30" customHeight="1">
      <c r="A17" s="130">
        <v>1</v>
      </c>
      <c r="B17" s="130" t="s">
        <v>223</v>
      </c>
      <c r="C17" s="131">
        <v>38.375</v>
      </c>
      <c r="D17" s="55">
        <v>86.5</v>
      </c>
      <c r="E17" s="63" t="s">
        <v>182</v>
      </c>
      <c r="F17" s="40" t="s">
        <v>339</v>
      </c>
      <c r="G17" s="81">
        <f t="shared" si="0"/>
        <v>197</v>
      </c>
      <c r="H17" s="68">
        <f t="shared" si="1"/>
        <v>197</v>
      </c>
      <c r="I17" s="68">
        <f t="shared" si="2"/>
        <v>18.22</v>
      </c>
      <c r="J17" s="68">
        <f t="shared" si="3"/>
        <v>215.22</v>
      </c>
      <c r="K17" s="41"/>
      <c r="L17" s="42">
        <v>98.4</v>
      </c>
      <c r="M17" s="59">
        <f t="shared" si="4"/>
        <v>196.8</v>
      </c>
      <c r="P17" s="64">
        <f t="shared" si="5"/>
        <v>98.4</v>
      </c>
      <c r="R17" s="82">
        <f t="shared" si="6"/>
        <v>23.05</v>
      </c>
    </row>
    <row r="18" spans="1:18" s="43" customFormat="1" ht="30" customHeight="1">
      <c r="A18" s="130">
        <v>1</v>
      </c>
      <c r="B18" s="130" t="s">
        <v>224</v>
      </c>
      <c r="C18" s="131">
        <v>80.25</v>
      </c>
      <c r="D18" s="55">
        <v>86.5</v>
      </c>
      <c r="E18" s="63" t="s">
        <v>182</v>
      </c>
      <c r="F18" s="40" t="s">
        <v>339</v>
      </c>
      <c r="G18" s="81">
        <f t="shared" si="0"/>
        <v>303</v>
      </c>
      <c r="H18" s="68">
        <f t="shared" si="1"/>
        <v>303</v>
      </c>
      <c r="I18" s="68">
        <f t="shared" si="2"/>
        <v>28.03</v>
      </c>
      <c r="J18" s="68">
        <f t="shared" si="3"/>
        <v>331.03</v>
      </c>
      <c r="K18" s="41"/>
      <c r="L18" s="42">
        <v>151.35</v>
      </c>
      <c r="M18" s="59">
        <f t="shared" si="4"/>
        <v>302.7</v>
      </c>
      <c r="P18" s="64">
        <f t="shared" si="5"/>
        <v>151.35</v>
      </c>
      <c r="R18" s="82">
        <f t="shared" si="6"/>
        <v>48.21</v>
      </c>
    </row>
    <row r="19" spans="1:18" s="43" customFormat="1" ht="30" customHeight="1">
      <c r="A19" s="55">
        <v>1</v>
      </c>
      <c r="B19" s="55" t="s">
        <v>228</v>
      </c>
      <c r="C19" s="122">
        <v>32.75</v>
      </c>
      <c r="D19" s="55">
        <v>86.5</v>
      </c>
      <c r="E19" s="63" t="s">
        <v>182</v>
      </c>
      <c r="F19" s="40" t="s">
        <v>339</v>
      </c>
      <c r="G19" s="81">
        <f t="shared" si="0"/>
        <v>183</v>
      </c>
      <c r="H19" s="68">
        <f t="shared" si="1"/>
        <v>183</v>
      </c>
      <c r="I19" s="68">
        <f t="shared" si="2"/>
        <v>16.93</v>
      </c>
      <c r="J19" s="68">
        <f t="shared" si="3"/>
        <v>199.93</v>
      </c>
      <c r="K19" s="41"/>
      <c r="L19" s="42">
        <v>91.28</v>
      </c>
      <c r="M19" s="59">
        <f t="shared" si="4"/>
        <v>182.56</v>
      </c>
      <c r="P19" s="64">
        <f t="shared" si="5"/>
        <v>91.28</v>
      </c>
      <c r="R19" s="82">
        <f t="shared" si="6"/>
        <v>19.670000000000002</v>
      </c>
    </row>
    <row r="20" spans="1:18" s="43" customFormat="1" ht="30" customHeight="1">
      <c r="A20" s="55">
        <v>1</v>
      </c>
      <c r="B20" s="55" t="s">
        <v>229</v>
      </c>
      <c r="C20" s="122">
        <v>67</v>
      </c>
      <c r="D20" s="55">
        <v>86.5</v>
      </c>
      <c r="E20" s="63" t="s">
        <v>182</v>
      </c>
      <c r="F20" s="40" t="s">
        <v>339</v>
      </c>
      <c r="G20" s="81">
        <f t="shared" si="0"/>
        <v>272</v>
      </c>
      <c r="H20" s="68">
        <f t="shared" si="1"/>
        <v>272</v>
      </c>
      <c r="I20" s="68">
        <f t="shared" si="2"/>
        <v>25.16</v>
      </c>
      <c r="J20" s="68">
        <f t="shared" si="3"/>
        <v>297.16000000000003</v>
      </c>
      <c r="K20" s="41"/>
      <c r="L20" s="42">
        <v>135.54</v>
      </c>
      <c r="M20" s="59">
        <f t="shared" si="4"/>
        <v>271.08</v>
      </c>
      <c r="P20" s="64">
        <f t="shared" si="5"/>
        <v>135.54</v>
      </c>
      <c r="R20" s="82">
        <f t="shared" si="6"/>
        <v>40.25</v>
      </c>
    </row>
    <row r="21" spans="1:18" s="43" customFormat="1" ht="30" customHeight="1">
      <c r="A21" s="55">
        <v>1</v>
      </c>
      <c r="B21" s="55" t="s">
        <v>230</v>
      </c>
      <c r="C21" s="122">
        <v>64.75</v>
      </c>
      <c r="D21" s="55">
        <v>86.5</v>
      </c>
      <c r="E21" s="63" t="s">
        <v>182</v>
      </c>
      <c r="F21" s="40" t="s">
        <v>339</v>
      </c>
      <c r="G21" s="81">
        <f t="shared" si="0"/>
        <v>264</v>
      </c>
      <c r="H21" s="68">
        <f t="shared" si="1"/>
        <v>264</v>
      </c>
      <c r="I21" s="68">
        <f t="shared" si="2"/>
        <v>24.42</v>
      </c>
      <c r="J21" s="68">
        <f t="shared" si="3"/>
        <v>288.42</v>
      </c>
      <c r="K21" s="41"/>
      <c r="L21" s="42">
        <v>131.74</v>
      </c>
      <c r="M21" s="59">
        <f t="shared" si="4"/>
        <v>263.48</v>
      </c>
      <c r="P21" s="64">
        <f t="shared" si="5"/>
        <v>131.74</v>
      </c>
      <c r="R21" s="82">
        <f t="shared" si="6"/>
        <v>38.89</v>
      </c>
    </row>
    <row r="22" spans="1:18" s="43" customFormat="1" ht="30" customHeight="1">
      <c r="A22" s="55">
        <v>1</v>
      </c>
      <c r="B22" s="55" t="s">
        <v>231</v>
      </c>
      <c r="C22" s="122">
        <v>67.5</v>
      </c>
      <c r="D22" s="55">
        <v>86.5</v>
      </c>
      <c r="E22" s="63" t="s">
        <v>182</v>
      </c>
      <c r="F22" s="40" t="s">
        <v>339</v>
      </c>
      <c r="G22" s="81">
        <f t="shared" si="0"/>
        <v>271</v>
      </c>
      <c r="H22" s="68">
        <f t="shared" si="1"/>
        <v>271</v>
      </c>
      <c r="I22" s="68">
        <f t="shared" si="2"/>
        <v>25.07</v>
      </c>
      <c r="J22" s="68">
        <f t="shared" si="3"/>
        <v>296.07</v>
      </c>
      <c r="K22" s="41"/>
      <c r="L22" s="42">
        <v>135.21</v>
      </c>
      <c r="M22" s="59">
        <f t="shared" si="4"/>
        <v>270.42</v>
      </c>
      <c r="P22" s="64">
        <f t="shared" si="5"/>
        <v>135.21</v>
      </c>
      <c r="R22" s="82">
        <f t="shared" si="6"/>
        <v>40.549999999999997</v>
      </c>
    </row>
    <row r="23" spans="1:18" s="43" customFormat="1" ht="30" customHeight="1">
      <c r="A23" s="55">
        <v>1</v>
      </c>
      <c r="B23" s="55" t="s">
        <v>232</v>
      </c>
      <c r="C23" s="122">
        <v>32.25</v>
      </c>
      <c r="D23" s="55">
        <v>86.5</v>
      </c>
      <c r="E23" s="63" t="s">
        <v>182</v>
      </c>
      <c r="F23" s="40" t="s">
        <v>339</v>
      </c>
      <c r="G23" s="81">
        <f t="shared" si="0"/>
        <v>182</v>
      </c>
      <c r="H23" s="68">
        <f t="shared" si="1"/>
        <v>182</v>
      </c>
      <c r="I23" s="68">
        <f t="shared" si="2"/>
        <v>16.84</v>
      </c>
      <c r="J23" s="68">
        <f t="shared" si="3"/>
        <v>198.84</v>
      </c>
      <c r="K23" s="41"/>
      <c r="L23" s="42">
        <v>90.66</v>
      </c>
      <c r="M23" s="59">
        <f t="shared" si="4"/>
        <v>181.32</v>
      </c>
      <c r="P23" s="64">
        <f t="shared" si="5"/>
        <v>90.66</v>
      </c>
      <c r="R23" s="82">
        <f t="shared" si="6"/>
        <v>19.37</v>
      </c>
    </row>
    <row r="24" spans="1:18" s="43" customFormat="1" ht="30" customHeight="1">
      <c r="A24" s="55">
        <v>1</v>
      </c>
      <c r="B24" s="55" t="s">
        <v>233</v>
      </c>
      <c r="C24" s="122">
        <v>64.625</v>
      </c>
      <c r="D24" s="55">
        <v>86.5</v>
      </c>
      <c r="E24" s="63" t="s">
        <v>182</v>
      </c>
      <c r="F24" s="40" t="s">
        <v>339</v>
      </c>
      <c r="G24" s="81">
        <f t="shared" si="0"/>
        <v>264</v>
      </c>
      <c r="H24" s="68">
        <f t="shared" si="1"/>
        <v>264</v>
      </c>
      <c r="I24" s="68">
        <f t="shared" si="2"/>
        <v>24.42</v>
      </c>
      <c r="J24" s="68">
        <f t="shared" si="3"/>
        <v>288.42</v>
      </c>
      <c r="K24" s="41"/>
      <c r="L24" s="42">
        <v>131.59</v>
      </c>
      <c r="M24" s="59">
        <f t="shared" si="4"/>
        <v>263.18</v>
      </c>
      <c r="P24" s="64">
        <f t="shared" si="5"/>
        <v>131.59</v>
      </c>
      <c r="R24" s="82">
        <f t="shared" si="6"/>
        <v>38.82</v>
      </c>
    </row>
    <row r="25" spans="1:18" s="43" customFormat="1" ht="30" customHeight="1">
      <c r="A25" s="55">
        <v>1</v>
      </c>
      <c r="B25" s="55" t="s">
        <v>234</v>
      </c>
      <c r="C25" s="122">
        <v>32.625</v>
      </c>
      <c r="D25" s="55">
        <v>86.5</v>
      </c>
      <c r="E25" s="63" t="s">
        <v>182</v>
      </c>
      <c r="F25" s="40" t="s">
        <v>339</v>
      </c>
      <c r="G25" s="81">
        <f t="shared" si="0"/>
        <v>183</v>
      </c>
      <c r="H25" s="68">
        <f t="shared" si="1"/>
        <v>183</v>
      </c>
      <c r="I25" s="68">
        <f t="shared" si="2"/>
        <v>16.93</v>
      </c>
      <c r="J25" s="68">
        <f t="shared" si="3"/>
        <v>199.93</v>
      </c>
      <c r="K25" s="41"/>
      <c r="L25" s="42">
        <v>91.12</v>
      </c>
      <c r="M25" s="59">
        <f t="shared" si="4"/>
        <v>182.24</v>
      </c>
      <c r="P25" s="64">
        <f t="shared" si="5"/>
        <v>91.12</v>
      </c>
      <c r="R25" s="82">
        <f t="shared" si="6"/>
        <v>19.600000000000001</v>
      </c>
    </row>
    <row r="26" spans="1:18" s="43" customFormat="1" ht="30" customHeight="1">
      <c r="A26" s="55">
        <v>1</v>
      </c>
      <c r="B26" s="55" t="s">
        <v>235</v>
      </c>
      <c r="C26" s="122">
        <v>66.875</v>
      </c>
      <c r="D26" s="55">
        <v>86.5</v>
      </c>
      <c r="E26" s="63" t="s">
        <v>182</v>
      </c>
      <c r="F26" s="40" t="s">
        <v>339</v>
      </c>
      <c r="G26" s="81">
        <f t="shared" si="0"/>
        <v>269</v>
      </c>
      <c r="H26" s="68">
        <f t="shared" si="1"/>
        <v>269</v>
      </c>
      <c r="I26" s="68">
        <f t="shared" si="2"/>
        <v>24.88</v>
      </c>
      <c r="J26" s="68">
        <f t="shared" si="3"/>
        <v>293.88</v>
      </c>
      <c r="K26" s="41"/>
      <c r="L26" s="42">
        <v>134.44</v>
      </c>
      <c r="M26" s="59">
        <f t="shared" si="4"/>
        <v>268.88</v>
      </c>
      <c r="P26" s="64">
        <f t="shared" si="5"/>
        <v>134.44</v>
      </c>
      <c r="R26" s="82">
        <f t="shared" si="6"/>
        <v>40.17</v>
      </c>
    </row>
    <row r="27" spans="1:18" s="43" customFormat="1" ht="30" customHeight="1">
      <c r="A27" s="55">
        <v>1</v>
      </c>
      <c r="B27" s="55" t="s">
        <v>236</v>
      </c>
      <c r="C27" s="122">
        <v>64.625</v>
      </c>
      <c r="D27" s="55">
        <v>86.5</v>
      </c>
      <c r="E27" s="63" t="s">
        <v>182</v>
      </c>
      <c r="F27" s="40" t="s">
        <v>339</v>
      </c>
      <c r="G27" s="81">
        <f t="shared" si="0"/>
        <v>264</v>
      </c>
      <c r="H27" s="68">
        <f t="shared" si="1"/>
        <v>264</v>
      </c>
      <c r="I27" s="68">
        <f t="shared" si="2"/>
        <v>24.42</v>
      </c>
      <c r="J27" s="68">
        <f t="shared" si="3"/>
        <v>288.42</v>
      </c>
      <c r="K27" s="41"/>
      <c r="L27" s="42">
        <v>131.59</v>
      </c>
      <c r="M27" s="59">
        <f t="shared" si="4"/>
        <v>263.18</v>
      </c>
      <c r="P27" s="64">
        <f t="shared" si="5"/>
        <v>131.59</v>
      </c>
      <c r="R27" s="82">
        <f t="shared" si="6"/>
        <v>38.82</v>
      </c>
    </row>
    <row r="28" spans="1:18" s="43" customFormat="1" ht="30" customHeight="1">
      <c r="A28" s="55">
        <v>1</v>
      </c>
      <c r="B28" s="55" t="s">
        <v>237</v>
      </c>
      <c r="C28" s="122">
        <v>28</v>
      </c>
      <c r="D28" s="55">
        <v>86.5</v>
      </c>
      <c r="E28" s="63" t="s">
        <v>182</v>
      </c>
      <c r="F28" s="40" t="s">
        <v>339</v>
      </c>
      <c r="G28" s="81">
        <f t="shared" si="0"/>
        <v>171</v>
      </c>
      <c r="H28" s="68">
        <f t="shared" si="1"/>
        <v>171</v>
      </c>
      <c r="I28" s="68">
        <f t="shared" si="2"/>
        <v>15.82</v>
      </c>
      <c r="J28" s="68">
        <f t="shared" si="3"/>
        <v>186.82</v>
      </c>
      <c r="K28" s="41"/>
      <c r="L28" s="42">
        <v>85.27</v>
      </c>
      <c r="M28" s="59">
        <f t="shared" si="4"/>
        <v>170.54</v>
      </c>
      <c r="P28" s="64">
        <f t="shared" si="5"/>
        <v>85.27</v>
      </c>
      <c r="R28" s="82">
        <f t="shared" si="6"/>
        <v>16.82</v>
      </c>
    </row>
    <row r="29" spans="1:18" s="43" customFormat="1" ht="30" customHeight="1">
      <c r="A29" s="55">
        <v>1</v>
      </c>
      <c r="B29" s="55" t="s">
        <v>238</v>
      </c>
      <c r="C29" s="122">
        <v>59.125</v>
      </c>
      <c r="D29" s="55">
        <v>86.5</v>
      </c>
      <c r="E29" s="63" t="s">
        <v>182</v>
      </c>
      <c r="F29" s="40" t="s">
        <v>339</v>
      </c>
      <c r="G29" s="81">
        <f t="shared" si="0"/>
        <v>250</v>
      </c>
      <c r="H29" s="68">
        <f t="shared" si="1"/>
        <v>250</v>
      </c>
      <c r="I29" s="68">
        <f t="shared" si="2"/>
        <v>23.13</v>
      </c>
      <c r="J29" s="68">
        <f t="shared" si="3"/>
        <v>273.13</v>
      </c>
      <c r="K29" s="41"/>
      <c r="L29" s="42">
        <v>124.63</v>
      </c>
      <c r="M29" s="59">
        <f t="shared" si="4"/>
        <v>249.26</v>
      </c>
      <c r="P29" s="64">
        <f t="shared" si="5"/>
        <v>124.63</v>
      </c>
      <c r="R29" s="82">
        <f t="shared" si="6"/>
        <v>35.520000000000003</v>
      </c>
    </row>
    <row r="30" spans="1:18" s="43" customFormat="1" ht="30" customHeight="1">
      <c r="A30" s="55">
        <v>1</v>
      </c>
      <c r="B30" s="55" t="s">
        <v>239</v>
      </c>
      <c r="C30" s="122">
        <v>56.25</v>
      </c>
      <c r="D30" s="55">
        <v>86.5</v>
      </c>
      <c r="E30" s="63" t="s">
        <v>182</v>
      </c>
      <c r="F30" s="40" t="s">
        <v>339</v>
      </c>
      <c r="G30" s="81">
        <f t="shared" si="0"/>
        <v>242</v>
      </c>
      <c r="H30" s="68">
        <f t="shared" si="1"/>
        <v>242</v>
      </c>
      <c r="I30" s="68">
        <f t="shared" si="2"/>
        <v>22.39</v>
      </c>
      <c r="J30" s="68">
        <f t="shared" si="3"/>
        <v>264.39</v>
      </c>
      <c r="K30" s="41"/>
      <c r="L30" s="42">
        <v>121</v>
      </c>
      <c r="M30" s="59">
        <f t="shared" si="4"/>
        <v>242</v>
      </c>
      <c r="P30" s="64">
        <f t="shared" si="5"/>
        <v>121</v>
      </c>
      <c r="R30" s="82">
        <f t="shared" si="6"/>
        <v>33.79</v>
      </c>
    </row>
    <row r="31" spans="1:18" s="43" customFormat="1" ht="30" customHeight="1">
      <c r="A31" s="55">
        <v>1</v>
      </c>
      <c r="B31" s="55" t="s">
        <v>344</v>
      </c>
      <c r="C31" s="122">
        <v>71</v>
      </c>
      <c r="D31" s="55">
        <v>86.5</v>
      </c>
      <c r="E31" s="63" t="s">
        <v>182</v>
      </c>
      <c r="F31" s="40" t="s">
        <v>339</v>
      </c>
      <c r="G31" s="81">
        <f t="shared" si="0"/>
        <v>280</v>
      </c>
      <c r="H31" s="68">
        <f t="shared" si="1"/>
        <v>280</v>
      </c>
      <c r="I31" s="68">
        <f t="shared" si="2"/>
        <v>25.9</v>
      </c>
      <c r="J31" s="68">
        <f t="shared" si="3"/>
        <v>305.89999999999998</v>
      </c>
      <c r="K31" s="41"/>
      <c r="L31" s="42">
        <v>139.65</v>
      </c>
      <c r="M31" s="59">
        <f t="shared" si="4"/>
        <v>279.3</v>
      </c>
      <c r="P31" s="64">
        <f t="shared" si="5"/>
        <v>139.65</v>
      </c>
      <c r="R31" s="82">
        <f t="shared" si="6"/>
        <v>42.65</v>
      </c>
    </row>
    <row r="32" spans="1:18" s="43" customFormat="1" ht="30" customHeight="1">
      <c r="A32" s="55">
        <v>1</v>
      </c>
      <c r="B32" s="55" t="s">
        <v>345</v>
      </c>
      <c r="C32" s="122">
        <v>34.125</v>
      </c>
      <c r="D32" s="55">
        <v>86.5</v>
      </c>
      <c r="E32" s="63" t="s">
        <v>182</v>
      </c>
      <c r="F32" s="40" t="s">
        <v>339</v>
      </c>
      <c r="G32" s="81">
        <f t="shared" si="0"/>
        <v>187</v>
      </c>
      <c r="H32" s="68">
        <f t="shared" si="1"/>
        <v>187</v>
      </c>
      <c r="I32" s="68">
        <f t="shared" si="2"/>
        <v>17.3</v>
      </c>
      <c r="J32" s="68">
        <f t="shared" si="3"/>
        <v>204.3</v>
      </c>
      <c r="K32" s="41"/>
      <c r="L32" s="42">
        <v>93.02</v>
      </c>
      <c r="M32" s="59">
        <f t="shared" si="4"/>
        <v>186.04</v>
      </c>
      <c r="P32" s="64">
        <f t="shared" si="5"/>
        <v>93.02</v>
      </c>
      <c r="R32" s="82">
        <f t="shared" si="6"/>
        <v>20.5</v>
      </c>
    </row>
    <row r="33" spans="1:18" s="43" customFormat="1" ht="30" customHeight="1">
      <c r="A33" s="55">
        <v>1</v>
      </c>
      <c r="B33" s="55" t="s">
        <v>240</v>
      </c>
      <c r="C33" s="122">
        <v>68.375</v>
      </c>
      <c r="D33" s="55">
        <v>86.5</v>
      </c>
      <c r="E33" s="63" t="s">
        <v>182</v>
      </c>
      <c r="F33" s="40" t="s">
        <v>339</v>
      </c>
      <c r="G33" s="81">
        <f t="shared" si="0"/>
        <v>273</v>
      </c>
      <c r="H33" s="68">
        <f t="shared" si="1"/>
        <v>273</v>
      </c>
      <c r="I33" s="68">
        <f t="shared" si="2"/>
        <v>25.25</v>
      </c>
      <c r="J33" s="68">
        <f t="shared" si="3"/>
        <v>298.25</v>
      </c>
      <c r="K33" s="41"/>
      <c r="L33" s="42">
        <v>136.33000000000001</v>
      </c>
      <c r="M33" s="59">
        <f t="shared" si="4"/>
        <v>272.66000000000003</v>
      </c>
      <c r="P33" s="64">
        <f t="shared" si="5"/>
        <v>136.33000000000001</v>
      </c>
      <c r="R33" s="82">
        <f t="shared" si="6"/>
        <v>41.07</v>
      </c>
    </row>
    <row r="34" spans="1:18" s="43" customFormat="1" ht="30" customHeight="1">
      <c r="A34" s="55">
        <v>1</v>
      </c>
      <c r="B34" s="55" t="s">
        <v>241</v>
      </c>
      <c r="C34" s="122">
        <v>38.25</v>
      </c>
      <c r="D34" s="55">
        <v>86.5</v>
      </c>
      <c r="E34" s="63" t="s">
        <v>182</v>
      </c>
      <c r="F34" s="40" t="s">
        <v>339</v>
      </c>
      <c r="G34" s="81">
        <f t="shared" si="0"/>
        <v>197</v>
      </c>
      <c r="H34" s="68">
        <f t="shared" si="1"/>
        <v>197</v>
      </c>
      <c r="I34" s="68">
        <f t="shared" si="2"/>
        <v>18.22</v>
      </c>
      <c r="J34" s="68">
        <f t="shared" si="3"/>
        <v>215.22</v>
      </c>
      <c r="K34" s="41"/>
      <c r="L34" s="42">
        <v>98.24</v>
      </c>
      <c r="M34" s="59">
        <f t="shared" si="4"/>
        <v>196.48</v>
      </c>
      <c r="P34" s="64">
        <f t="shared" si="5"/>
        <v>98.24</v>
      </c>
      <c r="R34" s="82">
        <f t="shared" si="6"/>
        <v>22.98</v>
      </c>
    </row>
    <row r="35" spans="1:18" s="43" customFormat="1" ht="30" customHeight="1">
      <c r="A35" s="55">
        <v>1</v>
      </c>
      <c r="B35" s="55" t="s">
        <v>242</v>
      </c>
      <c r="C35" s="122">
        <v>79</v>
      </c>
      <c r="D35" s="55">
        <v>86.5</v>
      </c>
      <c r="E35" s="63" t="s">
        <v>182</v>
      </c>
      <c r="F35" s="40" t="s">
        <v>339</v>
      </c>
      <c r="G35" s="81">
        <f t="shared" si="0"/>
        <v>300</v>
      </c>
      <c r="H35" s="68">
        <f t="shared" si="1"/>
        <v>300</v>
      </c>
      <c r="I35" s="68">
        <f t="shared" si="2"/>
        <v>27.75</v>
      </c>
      <c r="J35" s="68">
        <f t="shared" si="3"/>
        <v>327.75</v>
      </c>
      <c r="K35" s="41"/>
      <c r="L35" s="42">
        <v>149.76</v>
      </c>
      <c r="M35" s="59">
        <f t="shared" si="4"/>
        <v>299.52</v>
      </c>
      <c r="P35" s="64">
        <f t="shared" si="5"/>
        <v>149.76</v>
      </c>
      <c r="R35" s="82">
        <f t="shared" si="6"/>
        <v>47.45</v>
      </c>
    </row>
    <row r="36" spans="1:18" s="43" customFormat="1" ht="30" customHeight="1">
      <c r="A36" s="55">
        <v>1</v>
      </c>
      <c r="B36" s="55" t="s">
        <v>243</v>
      </c>
      <c r="C36" s="122">
        <v>76.25</v>
      </c>
      <c r="D36" s="55">
        <v>86.5</v>
      </c>
      <c r="E36" s="63" t="s">
        <v>182</v>
      </c>
      <c r="F36" s="40" t="s">
        <v>339</v>
      </c>
      <c r="G36" s="81">
        <f t="shared" ref="G36:G45" si="7">ROUNDUP(M36,0)</f>
        <v>293</v>
      </c>
      <c r="H36" s="68">
        <f t="shared" ref="H36:H45" si="8">G36*A36</f>
        <v>293</v>
      </c>
      <c r="I36" s="68">
        <f t="shared" si="2"/>
        <v>27.1</v>
      </c>
      <c r="J36" s="68">
        <f t="shared" si="3"/>
        <v>320.10000000000002</v>
      </c>
      <c r="K36" s="41"/>
      <c r="L36" s="42">
        <v>146.29</v>
      </c>
      <c r="M36" s="59">
        <f t="shared" si="4"/>
        <v>292.58</v>
      </c>
      <c r="P36" s="64">
        <f t="shared" ref="P36:P46" si="9">L36*A36</f>
        <v>146.29</v>
      </c>
      <c r="R36" s="82">
        <f t="shared" ref="R36:R46" si="10">SUM(((C36*D36)/144)*A36)</f>
        <v>45.8</v>
      </c>
    </row>
    <row r="37" spans="1:18" s="43" customFormat="1" ht="30" customHeight="1">
      <c r="A37" s="55">
        <v>1</v>
      </c>
      <c r="B37" s="55" t="s">
        <v>244</v>
      </c>
      <c r="C37" s="122">
        <v>54.125</v>
      </c>
      <c r="D37" s="55">
        <v>86.5</v>
      </c>
      <c r="E37" s="63" t="s">
        <v>182</v>
      </c>
      <c r="F37" s="40" t="s">
        <v>339</v>
      </c>
      <c r="G37" s="81">
        <f t="shared" si="7"/>
        <v>237</v>
      </c>
      <c r="H37" s="68">
        <f t="shared" si="8"/>
        <v>237</v>
      </c>
      <c r="I37" s="68">
        <f t="shared" si="2"/>
        <v>21.92</v>
      </c>
      <c r="J37" s="68">
        <f t="shared" si="3"/>
        <v>258.92</v>
      </c>
      <c r="K37" s="41"/>
      <c r="L37" s="42">
        <v>118.31</v>
      </c>
      <c r="M37" s="59">
        <f t="shared" si="4"/>
        <v>236.62</v>
      </c>
      <c r="P37" s="64">
        <f t="shared" si="9"/>
        <v>118.31</v>
      </c>
      <c r="R37" s="82">
        <f t="shared" si="10"/>
        <v>32.51</v>
      </c>
    </row>
    <row r="38" spans="1:18" s="43" customFormat="1" ht="30" customHeight="1">
      <c r="A38" s="55">
        <v>1</v>
      </c>
      <c r="B38" s="55" t="s">
        <v>245</v>
      </c>
      <c r="C38" s="122">
        <v>82.875</v>
      </c>
      <c r="D38" s="55">
        <v>86.5</v>
      </c>
      <c r="E38" s="63" t="s">
        <v>182</v>
      </c>
      <c r="F38" s="40" t="s">
        <v>339</v>
      </c>
      <c r="G38" s="81">
        <f t="shared" si="7"/>
        <v>310</v>
      </c>
      <c r="H38" s="68">
        <f t="shared" si="8"/>
        <v>310</v>
      </c>
      <c r="I38" s="68">
        <f t="shared" si="2"/>
        <v>28.68</v>
      </c>
      <c r="J38" s="68">
        <f t="shared" si="3"/>
        <v>338.68</v>
      </c>
      <c r="K38" s="41"/>
      <c r="L38" s="42">
        <v>154.68</v>
      </c>
      <c r="M38" s="59">
        <f t="shared" si="4"/>
        <v>309.36</v>
      </c>
      <c r="P38" s="64">
        <f t="shared" si="9"/>
        <v>154.68</v>
      </c>
      <c r="R38" s="82">
        <f t="shared" si="10"/>
        <v>49.78</v>
      </c>
    </row>
    <row r="39" spans="1:18" s="43" customFormat="1" ht="30" customHeight="1">
      <c r="A39" s="55">
        <v>1</v>
      </c>
      <c r="B39" s="55" t="s">
        <v>246</v>
      </c>
      <c r="C39" s="122">
        <v>40.25</v>
      </c>
      <c r="D39" s="55">
        <v>86.5</v>
      </c>
      <c r="E39" s="63" t="s">
        <v>182</v>
      </c>
      <c r="F39" s="40" t="s">
        <v>339</v>
      </c>
      <c r="G39" s="81">
        <f t="shared" si="7"/>
        <v>202</v>
      </c>
      <c r="H39" s="68">
        <f t="shared" si="8"/>
        <v>202</v>
      </c>
      <c r="I39" s="68">
        <f t="shared" ref="I39:I45" si="11">SUM(H39*$I$11)</f>
        <v>18.690000000000001</v>
      </c>
      <c r="J39" s="68">
        <f t="shared" ref="J39:J45" si="12">SUM(H39:I39)</f>
        <v>220.69</v>
      </c>
      <c r="K39" s="41"/>
      <c r="L39" s="42">
        <v>100.78</v>
      </c>
      <c r="M39" s="59">
        <f t="shared" ref="M39:M45" si="13">SUM(L39/(1-$M$10))</f>
        <v>201.56</v>
      </c>
      <c r="P39" s="64">
        <f t="shared" si="9"/>
        <v>100.78</v>
      </c>
      <c r="R39" s="82">
        <f t="shared" si="10"/>
        <v>24.18</v>
      </c>
    </row>
    <row r="40" spans="1:18" s="43" customFormat="1" ht="30" customHeight="1">
      <c r="A40" s="55">
        <v>1</v>
      </c>
      <c r="B40" s="55" t="s">
        <v>247</v>
      </c>
      <c r="C40" s="122">
        <v>80.25</v>
      </c>
      <c r="D40" s="55">
        <v>86.5</v>
      </c>
      <c r="E40" s="63" t="s">
        <v>182</v>
      </c>
      <c r="F40" s="40" t="s">
        <v>339</v>
      </c>
      <c r="G40" s="81">
        <f t="shared" si="7"/>
        <v>303</v>
      </c>
      <c r="H40" s="68">
        <f t="shared" si="8"/>
        <v>303</v>
      </c>
      <c r="I40" s="68">
        <f t="shared" si="11"/>
        <v>28.03</v>
      </c>
      <c r="J40" s="68">
        <f t="shared" si="12"/>
        <v>331.03</v>
      </c>
      <c r="K40" s="41"/>
      <c r="L40" s="42">
        <v>151.35</v>
      </c>
      <c r="M40" s="59">
        <f t="shared" si="13"/>
        <v>302.7</v>
      </c>
      <c r="P40" s="64">
        <f t="shared" si="9"/>
        <v>151.35</v>
      </c>
      <c r="R40" s="82">
        <f t="shared" si="10"/>
        <v>48.21</v>
      </c>
    </row>
    <row r="41" spans="1:18" s="43" customFormat="1" ht="30" customHeight="1">
      <c r="A41" s="55">
        <v>1</v>
      </c>
      <c r="B41" s="55" t="s">
        <v>248</v>
      </c>
      <c r="C41" s="122">
        <v>32.25</v>
      </c>
      <c r="D41" s="55">
        <v>86.5</v>
      </c>
      <c r="E41" s="63" t="s">
        <v>182</v>
      </c>
      <c r="F41" s="40" t="s">
        <v>339</v>
      </c>
      <c r="G41" s="81">
        <f t="shared" si="7"/>
        <v>182</v>
      </c>
      <c r="H41" s="68">
        <f t="shared" si="8"/>
        <v>182</v>
      </c>
      <c r="I41" s="68">
        <f t="shared" si="11"/>
        <v>16.84</v>
      </c>
      <c r="J41" s="68">
        <f t="shared" si="12"/>
        <v>198.84</v>
      </c>
      <c r="K41" s="41"/>
      <c r="L41" s="42">
        <v>90.66</v>
      </c>
      <c r="M41" s="59">
        <f t="shared" si="13"/>
        <v>181.32</v>
      </c>
      <c r="P41" s="64">
        <f t="shared" si="9"/>
        <v>90.66</v>
      </c>
      <c r="R41" s="82">
        <f t="shared" si="10"/>
        <v>19.37</v>
      </c>
    </row>
    <row r="42" spans="1:18" s="43" customFormat="1" ht="30" customHeight="1">
      <c r="A42" s="55">
        <v>1</v>
      </c>
      <c r="B42" s="55" t="s">
        <v>249</v>
      </c>
      <c r="C42" s="122">
        <v>67.125</v>
      </c>
      <c r="D42" s="55">
        <v>86.5</v>
      </c>
      <c r="E42" s="63" t="s">
        <v>182</v>
      </c>
      <c r="F42" s="40" t="s">
        <v>339</v>
      </c>
      <c r="G42" s="81">
        <f t="shared" si="7"/>
        <v>270</v>
      </c>
      <c r="H42" s="68">
        <f t="shared" si="8"/>
        <v>270</v>
      </c>
      <c r="I42" s="68">
        <f t="shared" si="11"/>
        <v>24.98</v>
      </c>
      <c r="J42" s="68">
        <f t="shared" si="12"/>
        <v>294.98</v>
      </c>
      <c r="K42" s="41"/>
      <c r="L42" s="42">
        <v>134.75</v>
      </c>
      <c r="M42" s="59">
        <f t="shared" si="13"/>
        <v>269.5</v>
      </c>
      <c r="P42" s="64">
        <f t="shared" si="9"/>
        <v>134.75</v>
      </c>
      <c r="R42" s="82">
        <f t="shared" si="10"/>
        <v>40.32</v>
      </c>
    </row>
    <row r="43" spans="1:18" s="43" customFormat="1" ht="30" customHeight="1">
      <c r="A43" s="55">
        <v>1</v>
      </c>
      <c r="B43" s="55" t="s">
        <v>250</v>
      </c>
      <c r="C43" s="122">
        <v>64.25</v>
      </c>
      <c r="D43" s="55">
        <v>86.5</v>
      </c>
      <c r="E43" s="63" t="s">
        <v>182</v>
      </c>
      <c r="F43" s="40" t="s">
        <v>339</v>
      </c>
      <c r="G43" s="81">
        <f t="shared" si="7"/>
        <v>263</v>
      </c>
      <c r="H43" s="68">
        <f t="shared" si="8"/>
        <v>263</v>
      </c>
      <c r="I43" s="68">
        <f t="shared" si="11"/>
        <v>24.33</v>
      </c>
      <c r="J43" s="68">
        <f t="shared" si="12"/>
        <v>287.33</v>
      </c>
      <c r="K43" s="41"/>
      <c r="L43" s="42">
        <v>131.11000000000001</v>
      </c>
      <c r="M43" s="59">
        <f t="shared" si="13"/>
        <v>262.22000000000003</v>
      </c>
      <c r="P43" s="64">
        <f t="shared" si="9"/>
        <v>131.11000000000001</v>
      </c>
      <c r="R43" s="82">
        <f t="shared" si="10"/>
        <v>38.590000000000003</v>
      </c>
    </row>
    <row r="44" spans="1:18" s="43" customFormat="1" ht="30" customHeight="1">
      <c r="A44" s="55">
        <v>1</v>
      </c>
      <c r="B44" s="55" t="s">
        <v>251</v>
      </c>
      <c r="C44" s="122">
        <v>67</v>
      </c>
      <c r="D44" s="55">
        <v>86.5</v>
      </c>
      <c r="E44" s="63" t="s">
        <v>182</v>
      </c>
      <c r="F44" s="40" t="s">
        <v>339</v>
      </c>
      <c r="G44" s="81">
        <f t="shared" si="7"/>
        <v>270</v>
      </c>
      <c r="H44" s="68">
        <f t="shared" si="8"/>
        <v>270</v>
      </c>
      <c r="I44" s="68">
        <f t="shared" si="11"/>
        <v>24.98</v>
      </c>
      <c r="J44" s="68">
        <f t="shared" si="12"/>
        <v>294.98</v>
      </c>
      <c r="K44" s="41"/>
      <c r="L44" s="42">
        <v>134.59</v>
      </c>
      <c r="M44" s="59">
        <f t="shared" si="13"/>
        <v>269.18</v>
      </c>
      <c r="P44" s="64">
        <f t="shared" si="9"/>
        <v>134.59</v>
      </c>
      <c r="R44" s="82">
        <f t="shared" si="10"/>
        <v>40.25</v>
      </c>
    </row>
    <row r="45" spans="1:18" s="43" customFormat="1" ht="30" customHeight="1">
      <c r="A45" s="55">
        <v>1</v>
      </c>
      <c r="B45" s="55" t="s">
        <v>252</v>
      </c>
      <c r="C45" s="122">
        <v>32.375</v>
      </c>
      <c r="D45" s="55">
        <v>86.5</v>
      </c>
      <c r="E45" s="63" t="s">
        <v>182</v>
      </c>
      <c r="F45" s="40" t="s">
        <v>339</v>
      </c>
      <c r="G45" s="81">
        <f t="shared" si="7"/>
        <v>182</v>
      </c>
      <c r="H45" s="68">
        <f t="shared" si="8"/>
        <v>182</v>
      </c>
      <c r="I45" s="68">
        <f t="shared" si="11"/>
        <v>16.84</v>
      </c>
      <c r="J45" s="68">
        <f t="shared" si="12"/>
        <v>198.84</v>
      </c>
      <c r="K45" s="41"/>
      <c r="L45" s="42">
        <v>90.8</v>
      </c>
      <c r="M45" s="59">
        <f t="shared" si="13"/>
        <v>181.6</v>
      </c>
      <c r="P45" s="64">
        <f t="shared" si="9"/>
        <v>90.8</v>
      </c>
      <c r="R45" s="82">
        <f t="shared" si="10"/>
        <v>19.45</v>
      </c>
    </row>
    <row r="46" spans="1:18" s="43" customFormat="1" ht="30" customHeight="1" thickBot="1">
      <c r="A46" s="119"/>
      <c r="B46" s="119"/>
      <c r="C46" s="119"/>
      <c r="D46" s="119"/>
      <c r="E46" s="120"/>
      <c r="F46" s="120"/>
      <c r="G46" s="121"/>
      <c r="H46" s="121"/>
      <c r="I46" s="121"/>
      <c r="J46" s="121"/>
      <c r="K46" s="41"/>
      <c r="L46" s="42"/>
      <c r="M46" s="59"/>
      <c r="O46" s="61"/>
      <c r="P46" s="64">
        <f t="shared" si="9"/>
        <v>0</v>
      </c>
      <c r="R46" s="82">
        <f t="shared" si="10"/>
        <v>0</v>
      </c>
    </row>
    <row r="47" spans="1:18" s="43" customFormat="1" ht="30" customHeight="1">
      <c r="A47" s="55">
        <f>SUM(A12:A46)</f>
        <v>34</v>
      </c>
      <c r="B47" s="67"/>
      <c r="C47" s="67"/>
      <c r="D47" s="67"/>
      <c r="E47" s="63" t="s">
        <v>183</v>
      </c>
      <c r="F47" s="40"/>
      <c r="G47" s="81">
        <v>50</v>
      </c>
      <c r="H47" s="71">
        <f t="shared" ref="H47" si="14">G47*A47</f>
        <v>1700</v>
      </c>
      <c r="I47" s="68"/>
      <c r="J47" s="68">
        <f t="shared" ref="J47" si="15">SUM(H47:I47)</f>
        <v>1700</v>
      </c>
      <c r="K47" s="123"/>
      <c r="L47" s="42">
        <v>35</v>
      </c>
      <c r="M47" s="59">
        <f>SUM(L47/(1-$N$47))</f>
        <v>46.67</v>
      </c>
      <c r="N47" s="38">
        <v>0.25</v>
      </c>
      <c r="O47" s="60"/>
      <c r="P47" s="64">
        <f>L47*A47</f>
        <v>1190</v>
      </c>
      <c r="Q47" s="45"/>
      <c r="R47" s="89" t="s">
        <v>52</v>
      </c>
    </row>
    <row r="48" spans="1:18" s="43" customFormat="1" ht="30" customHeight="1">
      <c r="A48" s="55">
        <v>1</v>
      </c>
      <c r="B48" s="67"/>
      <c r="C48" s="67"/>
      <c r="D48" s="67"/>
      <c r="E48" s="63" t="s">
        <v>32</v>
      </c>
      <c r="F48" s="63"/>
      <c r="G48" s="81">
        <v>75</v>
      </c>
      <c r="H48" s="69">
        <f>SUM(G48*A48)</f>
        <v>75</v>
      </c>
      <c r="I48" s="68"/>
      <c r="J48" s="70">
        <f>SUM(H48:I48)</f>
        <v>75</v>
      </c>
      <c r="K48" s="41"/>
      <c r="L48" s="42">
        <f>50*1</f>
        <v>50</v>
      </c>
      <c r="M48" s="59">
        <f>SUM(L48/(1-$N$47))</f>
        <v>66.67</v>
      </c>
      <c r="P48" s="64">
        <f t="shared" ref="P48:P51" si="16">L48*A48</f>
        <v>50</v>
      </c>
      <c r="R48" s="89" t="s">
        <v>53</v>
      </c>
    </row>
    <row r="49" spans="1:19" s="43" customFormat="1" ht="30" customHeight="1">
      <c r="A49" s="67">
        <v>1</v>
      </c>
      <c r="B49" s="67"/>
      <c r="C49" s="67"/>
      <c r="D49" s="67"/>
      <c r="E49" s="63" t="s">
        <v>50</v>
      </c>
      <c r="F49" s="63"/>
      <c r="G49" s="81">
        <v>200</v>
      </c>
      <c r="H49" s="69">
        <f>SUM(G49*A49)</f>
        <v>200</v>
      </c>
      <c r="I49" s="68"/>
      <c r="J49" s="70">
        <f>SUM(H49:I49)</f>
        <v>200</v>
      </c>
      <c r="K49" s="41"/>
      <c r="L49" s="42">
        <f>((0.7*110)+(35*2))</f>
        <v>147</v>
      </c>
      <c r="M49" s="59">
        <f t="shared" ref="M49:M51" si="17">SUM(L49/(1-$N$47))</f>
        <v>196</v>
      </c>
      <c r="P49" s="64">
        <f t="shared" si="16"/>
        <v>147</v>
      </c>
      <c r="Q49" s="45"/>
      <c r="R49" s="89" t="s">
        <v>49</v>
      </c>
    </row>
    <row r="50" spans="1:19" s="43" customFormat="1" ht="30" customHeight="1">
      <c r="A50" s="67">
        <v>1</v>
      </c>
      <c r="B50" s="67"/>
      <c r="C50" s="67"/>
      <c r="D50" s="67"/>
      <c r="E50" s="63" t="s">
        <v>51</v>
      </c>
      <c r="F50" s="63"/>
      <c r="G50" s="81">
        <v>200</v>
      </c>
      <c r="H50" s="69">
        <f>SUM(G50*A50)</f>
        <v>200</v>
      </c>
      <c r="I50" s="68"/>
      <c r="J50" s="70">
        <f>SUM(H50:I50)</f>
        <v>200</v>
      </c>
      <c r="K50" s="41"/>
      <c r="L50" s="42">
        <f>((0.7*110)+(35*2))</f>
        <v>147</v>
      </c>
      <c r="M50" s="59">
        <f t="shared" si="17"/>
        <v>196</v>
      </c>
      <c r="O50" s="44"/>
      <c r="P50" s="64">
        <f t="shared" si="16"/>
        <v>147</v>
      </c>
      <c r="Q50" s="46"/>
      <c r="R50" s="61" t="s">
        <v>49</v>
      </c>
    </row>
    <row r="51" spans="1:19" s="43" customFormat="1" ht="30" customHeight="1" thickBot="1">
      <c r="A51" s="65">
        <v>1</v>
      </c>
      <c r="B51" s="65"/>
      <c r="C51" s="65"/>
      <c r="D51" s="65"/>
      <c r="E51" s="66" t="s">
        <v>37</v>
      </c>
      <c r="F51" s="66"/>
      <c r="G51" s="91">
        <v>472.12</v>
      </c>
      <c r="H51" s="81">
        <f t="shared" ref="H51" si="18">G51*A51</f>
        <v>472.12</v>
      </c>
      <c r="I51" s="68"/>
      <c r="J51" s="56">
        <f>SUM(H51:I51)</f>
        <v>472.12</v>
      </c>
      <c r="K51" s="124"/>
      <c r="L51" s="42">
        <v>350</v>
      </c>
      <c r="M51" s="59">
        <f t="shared" si="17"/>
        <v>466.67</v>
      </c>
      <c r="O51" s="44"/>
      <c r="P51" s="64">
        <f t="shared" si="16"/>
        <v>350</v>
      </c>
      <c r="Q51" s="46"/>
      <c r="R51" s="61" t="s">
        <v>49</v>
      </c>
    </row>
    <row r="52" spans="1:19" ht="40.15" customHeight="1" thickTop="1">
      <c r="A52" s="47"/>
      <c r="B52" s="48"/>
      <c r="C52" s="48"/>
      <c r="D52" s="48"/>
      <c r="E52" s="48"/>
      <c r="F52" s="48"/>
      <c r="G52" s="88"/>
      <c r="H52" s="126">
        <f>SUM(H12:H51)</f>
        <v>11272.12</v>
      </c>
      <c r="I52" s="49"/>
      <c r="J52" s="50">
        <f>SUM(J12:J51)</f>
        <v>12070</v>
      </c>
      <c r="K52" s="51"/>
      <c r="L52" s="43"/>
      <c r="M52" s="43"/>
      <c r="N52" s="43"/>
      <c r="O52" s="44"/>
      <c r="P52" s="43"/>
      <c r="Q52" s="43"/>
      <c r="R52" s="43"/>
      <c r="S52" s="43"/>
    </row>
    <row r="53" spans="1:19" s="43" customFormat="1" ht="24.95" customHeight="1">
      <c r="A53" s="24"/>
      <c r="B53" s="24"/>
      <c r="C53" s="24"/>
      <c r="D53" s="24"/>
      <c r="E53" s="24"/>
      <c r="F53" s="24"/>
      <c r="G53" s="24"/>
      <c r="H53" s="24"/>
      <c r="I53" s="26"/>
      <c r="J53" s="41"/>
      <c r="K53" s="24"/>
    </row>
    <row r="54" spans="1:19" s="43" customFormat="1" ht="24.95" customHeight="1">
      <c r="A54" s="32"/>
      <c r="B54"/>
      <c r="C54"/>
      <c r="D54"/>
      <c r="E54" s="24"/>
      <c r="F54"/>
      <c r="G54"/>
      <c r="H54"/>
      <c r="I54" s="26"/>
      <c r="J54" s="41"/>
      <c r="K54" s="24"/>
    </row>
    <row r="55" spans="1:19" s="43" customFormat="1" ht="24.95" customHeight="1">
      <c r="A55" s="92" t="s">
        <v>54</v>
      </c>
      <c r="E55" s="24"/>
      <c r="I55" s="26"/>
      <c r="J55" s="41"/>
      <c r="K55" s="24"/>
    </row>
    <row r="56" spans="1:19" s="43" customFormat="1" ht="24.95" customHeight="1">
      <c r="A56" s="92" t="s">
        <v>55</v>
      </c>
      <c r="E56" s="24"/>
      <c r="I56" s="26"/>
      <c r="J56" s="41"/>
      <c r="K56" s="52"/>
    </row>
    <row r="57" spans="1:19" ht="24.95" customHeight="1">
      <c r="A57" s="97" t="s">
        <v>56</v>
      </c>
      <c r="B57" s="98"/>
      <c r="C57" s="98"/>
      <c r="D57" s="98"/>
      <c r="E57" s="99"/>
      <c r="F57" s="98"/>
      <c r="G57" s="43"/>
      <c r="H57" s="43"/>
      <c r="I57" s="26"/>
      <c r="J57" s="41"/>
      <c r="K57" s="51"/>
    </row>
    <row r="58" spans="1:19" ht="24.95" customHeight="1">
      <c r="A58" s="24"/>
      <c r="B58" s="43"/>
      <c r="C58" s="43"/>
      <c r="D58" s="43"/>
      <c r="E58" s="24"/>
      <c r="F58" s="43"/>
      <c r="G58" s="43"/>
      <c r="H58" s="43"/>
      <c r="I58" s="26"/>
      <c r="J58" s="41"/>
      <c r="K58" s="51"/>
    </row>
    <row r="59" spans="1:19" ht="24.95" customHeight="1">
      <c r="A59" s="24"/>
      <c r="B59" s="24"/>
      <c r="C59" s="24"/>
      <c r="D59" s="24"/>
      <c r="E59" s="24"/>
      <c r="F59"/>
      <c r="G59"/>
      <c r="H59"/>
      <c r="I59" s="26"/>
      <c r="J59" s="41"/>
      <c r="K59" s="51"/>
    </row>
    <row r="60" spans="1:19" s="43" customFormat="1" ht="24.95" customHeight="1">
      <c r="A60" s="24"/>
      <c r="B60" s="24"/>
      <c r="C60" s="24"/>
      <c r="D60" s="24"/>
      <c r="E60" s="24"/>
      <c r="F60" s="24"/>
      <c r="G60" s="24"/>
      <c r="H60" s="24"/>
      <c r="I60" s="26"/>
      <c r="J60" s="41"/>
      <c r="K60" s="24"/>
    </row>
    <row r="61" spans="1:19" s="43" customFormat="1" ht="24.95" customHeight="1">
      <c r="A61" s="24"/>
      <c r="B61" s="24"/>
      <c r="C61" s="24"/>
      <c r="D61" s="24"/>
      <c r="E61" s="24"/>
      <c r="F61" s="24"/>
      <c r="G61" s="24"/>
      <c r="H61" s="24"/>
      <c r="I61" s="26"/>
      <c r="J61" s="41"/>
      <c r="K61" s="24"/>
    </row>
    <row r="62" spans="1:19" ht="24.95" customHeight="1">
      <c r="A62" s="24"/>
      <c r="B62" s="24"/>
      <c r="C62" s="24"/>
      <c r="D62" s="24"/>
      <c r="E62" s="24"/>
      <c r="F62" s="24"/>
      <c r="G62" s="24"/>
      <c r="H62" s="24"/>
      <c r="I62" s="26"/>
      <c r="J62" s="41"/>
      <c r="K62" s="51"/>
    </row>
    <row r="63" spans="1:19" ht="24.95" customHeight="1">
      <c r="A63" s="24"/>
      <c r="B63" s="24"/>
      <c r="C63" s="24"/>
      <c r="D63" s="24"/>
      <c r="E63" s="24"/>
      <c r="F63" s="24"/>
      <c r="G63" s="24"/>
      <c r="H63" s="24"/>
      <c r="I63" s="26"/>
      <c r="J63" s="41"/>
      <c r="K63" s="51"/>
    </row>
    <row r="64" spans="1:19" s="43" customFormat="1" ht="24.95" customHeight="1">
      <c r="A64" s="33"/>
      <c r="B64" s="33"/>
      <c r="C64" s="33"/>
      <c r="D64" s="24"/>
      <c r="E64" s="24"/>
      <c r="F64" s="24"/>
      <c r="G64" s="24"/>
      <c r="H64" s="24"/>
      <c r="I64" s="26"/>
      <c r="J64" s="41"/>
      <c r="K64" s="52"/>
    </row>
    <row r="65" spans="1:11" ht="24.95" customHeight="1">
      <c r="A65" s="24"/>
      <c r="B65" s="24"/>
      <c r="C65" s="24"/>
      <c r="D65" s="24"/>
      <c r="E65" s="24"/>
      <c r="F65" s="24"/>
      <c r="G65" s="24"/>
      <c r="H65" s="24"/>
      <c r="I65" s="26"/>
      <c r="J65" s="41"/>
      <c r="K65" s="51"/>
    </row>
    <row r="66" spans="1:1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51"/>
    </row>
    <row r="67" spans="1:1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51"/>
    </row>
    <row r="68" spans="1:11" s="43" customFormat="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24"/>
    </row>
    <row r="69" spans="1:11" s="43" customFormat="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24"/>
    </row>
    <row r="70" spans="1:11" s="43" customFormat="1" ht="24.95" customHeight="1">
      <c r="A70" s="24"/>
      <c r="B70" s="24"/>
      <c r="C70" s="24"/>
      <c r="D70" s="24"/>
      <c r="E70" s="24"/>
      <c r="F70" s="24"/>
      <c r="G70" s="24"/>
      <c r="H70" s="24"/>
      <c r="I70" s="26"/>
      <c r="J70" s="41"/>
      <c r="K70" s="52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24"/>
      <c r="B73" s="24"/>
      <c r="C73" s="24"/>
      <c r="D73" s="24"/>
      <c r="E73" s="24"/>
      <c r="F73" s="24"/>
      <c r="G73" s="24"/>
      <c r="H73" s="24"/>
      <c r="I73" s="26"/>
      <c r="J73" s="41"/>
      <c r="K73" s="51"/>
    </row>
    <row r="74" spans="1:11" s="43" customFormat="1" ht="24.95" customHeight="1">
      <c r="A74" s="24"/>
      <c r="B74" s="24"/>
      <c r="C74" s="24"/>
      <c r="D74" s="24"/>
      <c r="E74" s="24"/>
      <c r="F74" s="24"/>
      <c r="G74" s="24"/>
      <c r="H74" s="24"/>
      <c r="I74" s="26"/>
      <c r="J74" s="41"/>
      <c r="K74" s="24"/>
    </row>
    <row r="75" spans="1:11" s="43" customFormat="1" ht="24.95" customHeight="1">
      <c r="A75" s="24"/>
      <c r="B75" s="24"/>
      <c r="C75" s="24"/>
      <c r="D75" s="24"/>
      <c r="E75" s="24"/>
      <c r="F75" s="24"/>
      <c r="G75" s="24"/>
      <c r="H75" s="24"/>
      <c r="I75" s="26"/>
      <c r="J75" s="41"/>
      <c r="K75" s="24"/>
    </row>
    <row r="76" spans="1:11" ht="24.95" customHeight="1">
      <c r="A76" s="24"/>
      <c r="B76" s="24"/>
      <c r="C76" s="24"/>
      <c r="D76" s="24"/>
      <c r="E76" s="24"/>
      <c r="F76" s="24"/>
      <c r="G76" s="24"/>
      <c r="H76" s="24"/>
      <c r="I76" s="26"/>
      <c r="J76" s="41"/>
      <c r="K76" s="51"/>
    </row>
    <row r="77" spans="1:1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51"/>
    </row>
    <row r="78" spans="1:11" ht="24.95" customHeight="1">
      <c r="A78" s="33"/>
      <c r="B78" s="33"/>
      <c r="C78" s="33"/>
      <c r="D78" s="24"/>
      <c r="E78" s="24"/>
      <c r="F78" s="24"/>
      <c r="G78" s="24"/>
      <c r="H78" s="24"/>
      <c r="I78" s="26"/>
      <c r="J78" s="41"/>
      <c r="K78" s="51"/>
    </row>
    <row r="79" spans="1:11" ht="24.95" customHeight="1">
      <c r="A79" s="24"/>
      <c r="B79" s="24"/>
      <c r="C79" s="24"/>
      <c r="D79" s="24"/>
      <c r="E79" s="24"/>
      <c r="F79" s="24"/>
      <c r="G79" s="24"/>
      <c r="H79" s="24"/>
      <c r="I79" s="53"/>
      <c r="J79" s="54"/>
      <c r="K79" s="51"/>
    </row>
    <row r="80" spans="1:11" ht="20.100000000000001" customHeight="1">
      <c r="A80" s="24"/>
      <c r="B80" s="24"/>
      <c r="C80" s="24"/>
      <c r="D80" s="24"/>
      <c r="E80" s="24"/>
      <c r="F80" s="24"/>
      <c r="G80" s="24"/>
      <c r="H80" s="24"/>
      <c r="I80" s="24"/>
      <c r="J80" s="51"/>
      <c r="K80" s="51"/>
    </row>
    <row r="81" spans="1:11" ht="20.100000000000001" customHeight="1">
      <c r="A81" s="24"/>
      <c r="B81" s="24"/>
      <c r="C81" s="24"/>
      <c r="D81" s="24"/>
      <c r="E81" s="24"/>
      <c r="F81" s="24"/>
      <c r="G81" s="24"/>
      <c r="H81" s="24"/>
      <c r="I81" s="24"/>
      <c r="J81" s="51"/>
      <c r="K81" s="51"/>
    </row>
    <row r="82" spans="1:11" ht="20.100000000000001" customHeight="1">
      <c r="A82" s="24"/>
      <c r="B82" s="24"/>
      <c r="C82" s="24"/>
      <c r="D82" s="24"/>
      <c r="E82" s="24"/>
      <c r="F82" s="24"/>
      <c r="G82" s="24"/>
      <c r="H82" s="24"/>
      <c r="I82" s="24"/>
      <c r="J82" s="51"/>
      <c r="K82" s="51"/>
    </row>
    <row r="83" spans="1:11" ht="20.100000000000001" customHeight="1">
      <c r="A83" s="24"/>
      <c r="B83" s="24"/>
      <c r="C83" s="24"/>
      <c r="D83" s="24"/>
      <c r="E83" s="24"/>
      <c r="F83" s="24"/>
      <c r="G83" s="24"/>
      <c r="H83" s="24"/>
      <c r="I83" s="24"/>
      <c r="J83" s="51"/>
      <c r="K83" s="51"/>
    </row>
    <row r="84" spans="1:11" ht="20.100000000000001" customHeight="1">
      <c r="A84" s="24"/>
      <c r="B84" s="24"/>
      <c r="C84" s="24"/>
      <c r="D84" s="24"/>
      <c r="E84" s="24"/>
      <c r="F84" s="24"/>
      <c r="G84" s="24"/>
      <c r="H84" s="24"/>
      <c r="I84" s="24"/>
      <c r="J84" s="51"/>
      <c r="K84" s="51"/>
    </row>
    <row r="85" spans="1:11" ht="20.100000000000001" customHeight="1">
      <c r="A85" s="24"/>
      <c r="B85" s="24"/>
      <c r="C85" s="24"/>
      <c r="D85" s="24"/>
      <c r="E85" s="24"/>
      <c r="F85" s="24"/>
      <c r="G85" s="24"/>
      <c r="H85" s="24"/>
      <c r="I85" s="24"/>
      <c r="J85" s="51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I224" s="24"/>
      <c r="J224" s="51"/>
    </row>
  </sheetData>
  <mergeCells count="1">
    <mergeCell ref="A1:D1"/>
  </mergeCells>
  <hyperlinks>
    <hyperlink ref="F7" r:id="rId1" xr:uid="{1926AC26-2195-404C-A049-9D1910C1DBDA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F7F4-3779-4AB3-B8A0-742570328257}">
  <dimension ref="A1:T219"/>
  <sheetViews>
    <sheetView topLeftCell="A35" zoomScale="90" zoomScaleNormal="90" workbookViewId="0">
      <selection activeCell="A42" sqref="A42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45768</v>
      </c>
      <c r="B1" s="140"/>
      <c r="C1" s="140"/>
      <c r="D1" s="140"/>
      <c r="E1" s="20" t="s">
        <v>16</v>
      </c>
      <c r="F1" s="21" t="s">
        <v>180</v>
      </c>
      <c r="G1"/>
      <c r="M1" s="23" t="s">
        <v>24</v>
      </c>
      <c r="N1" s="57">
        <f>SUM(P41:P41)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SUM(H12:H46)</f>
        <v>11537.86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SUM(P12:P46)</f>
        <v>5648.42</v>
      </c>
      <c r="S11" s="80">
        <f>SUM(Q7-R11)</f>
        <v>5889.44</v>
      </c>
      <c r="T11" s="83">
        <f>SUM(Q7-R11)/Q7</f>
        <v>0.51</v>
      </c>
    </row>
    <row r="12" spans="1:20" s="43" customFormat="1" ht="30" customHeight="1" thickTop="1">
      <c r="A12" s="55">
        <v>1</v>
      </c>
      <c r="B12" s="55" t="s">
        <v>253</v>
      </c>
      <c r="C12" s="122">
        <v>72</v>
      </c>
      <c r="D12" s="55">
        <v>76</v>
      </c>
      <c r="E12" s="63" t="s">
        <v>182</v>
      </c>
      <c r="F12" s="40" t="s">
        <v>339</v>
      </c>
      <c r="G12" s="81">
        <f t="shared" ref="G12:G40" si="0">ROUNDUP(M12,0)</f>
        <v>267</v>
      </c>
      <c r="H12" s="68">
        <f t="shared" ref="H12:H40" si="1">G12*A12</f>
        <v>267</v>
      </c>
      <c r="I12" s="68">
        <f t="shared" ref="I12:I40" si="2">SUM(H12*$I$11)</f>
        <v>24.7</v>
      </c>
      <c r="J12" s="68">
        <f t="shared" ref="J12:J40" si="3">SUM(H12:I12)</f>
        <v>291.7</v>
      </c>
      <c r="K12" s="41"/>
      <c r="L12" s="42">
        <v>133.37</v>
      </c>
      <c r="M12" s="59">
        <f t="shared" ref="M12:M24" si="4">SUM(L12/(1-$M$10))</f>
        <v>266.74</v>
      </c>
      <c r="P12" s="64">
        <f t="shared" ref="P12:P41" si="5">L12*A12</f>
        <v>133.37</v>
      </c>
      <c r="R12" s="82">
        <f t="shared" ref="R12:R41" si="6">SUM(((C12*D12)/144)*A12)</f>
        <v>38</v>
      </c>
    </row>
    <row r="13" spans="1:20" s="43" customFormat="1" ht="30" customHeight="1">
      <c r="A13" s="55">
        <v>1</v>
      </c>
      <c r="B13" s="55" t="s">
        <v>254</v>
      </c>
      <c r="C13" s="122">
        <v>80</v>
      </c>
      <c r="D13" s="55">
        <v>76</v>
      </c>
      <c r="E13" s="63" t="s">
        <v>182</v>
      </c>
      <c r="F13" s="40" t="s">
        <v>339</v>
      </c>
      <c r="G13" s="81">
        <f t="shared" si="0"/>
        <v>286</v>
      </c>
      <c r="H13" s="68">
        <f t="shared" si="1"/>
        <v>286</v>
      </c>
      <c r="I13" s="68">
        <f t="shared" si="2"/>
        <v>26.46</v>
      </c>
      <c r="J13" s="68">
        <f t="shared" si="3"/>
        <v>312.45999999999998</v>
      </c>
      <c r="K13" s="41"/>
      <c r="L13" s="42">
        <v>142.69999999999999</v>
      </c>
      <c r="M13" s="59">
        <f t="shared" si="4"/>
        <v>285.39999999999998</v>
      </c>
      <c r="P13" s="64">
        <f t="shared" si="5"/>
        <v>142.69999999999999</v>
      </c>
      <c r="R13" s="82">
        <f t="shared" si="6"/>
        <v>42.22</v>
      </c>
    </row>
    <row r="14" spans="1:20" s="43" customFormat="1" ht="30" customHeight="1">
      <c r="A14" s="55">
        <v>1</v>
      </c>
      <c r="B14" s="55" t="s">
        <v>255</v>
      </c>
      <c r="C14" s="122">
        <v>39</v>
      </c>
      <c r="D14" s="55">
        <v>76</v>
      </c>
      <c r="E14" s="63" t="s">
        <v>182</v>
      </c>
      <c r="F14" s="40" t="s">
        <v>339</v>
      </c>
      <c r="G14" s="81">
        <f t="shared" si="0"/>
        <v>190</v>
      </c>
      <c r="H14" s="68">
        <f t="shared" si="1"/>
        <v>190</v>
      </c>
      <c r="I14" s="68">
        <f t="shared" si="2"/>
        <v>17.579999999999998</v>
      </c>
      <c r="J14" s="68">
        <f t="shared" si="3"/>
        <v>207.58</v>
      </c>
      <c r="K14" s="41"/>
      <c r="L14" s="42">
        <v>94.9</v>
      </c>
      <c r="M14" s="59">
        <f t="shared" si="4"/>
        <v>189.8</v>
      </c>
      <c r="P14" s="64">
        <f t="shared" si="5"/>
        <v>94.9</v>
      </c>
      <c r="R14" s="82">
        <f t="shared" si="6"/>
        <v>20.58</v>
      </c>
    </row>
    <row r="15" spans="1:20" s="43" customFormat="1" ht="30" customHeight="1">
      <c r="A15" s="55">
        <v>1</v>
      </c>
      <c r="B15" s="55" t="s">
        <v>256</v>
      </c>
      <c r="C15" s="122">
        <v>81</v>
      </c>
      <c r="D15" s="55">
        <v>76</v>
      </c>
      <c r="E15" s="63" t="s">
        <v>182</v>
      </c>
      <c r="F15" s="40" t="s">
        <v>339</v>
      </c>
      <c r="G15" s="81">
        <f t="shared" si="0"/>
        <v>288</v>
      </c>
      <c r="H15" s="68">
        <f t="shared" si="1"/>
        <v>288</v>
      </c>
      <c r="I15" s="68">
        <f t="shared" si="2"/>
        <v>26.64</v>
      </c>
      <c r="J15" s="68">
        <f t="shared" si="3"/>
        <v>314.64</v>
      </c>
      <c r="K15" s="41"/>
      <c r="L15" s="42">
        <v>143.87</v>
      </c>
      <c r="M15" s="59">
        <f t="shared" si="4"/>
        <v>287.74</v>
      </c>
      <c r="P15" s="64">
        <f t="shared" si="5"/>
        <v>143.87</v>
      </c>
      <c r="R15" s="82">
        <f t="shared" si="6"/>
        <v>42.75</v>
      </c>
    </row>
    <row r="16" spans="1:20" s="43" customFormat="1" ht="30" customHeight="1">
      <c r="A16" s="55">
        <v>1</v>
      </c>
      <c r="B16" s="55" t="s">
        <v>257</v>
      </c>
      <c r="C16" s="122">
        <v>34</v>
      </c>
      <c r="D16" s="55">
        <v>76</v>
      </c>
      <c r="E16" s="63" t="s">
        <v>182</v>
      </c>
      <c r="F16" s="40" t="s">
        <v>339</v>
      </c>
      <c r="G16" s="81">
        <f t="shared" si="0"/>
        <v>179</v>
      </c>
      <c r="H16" s="68">
        <f t="shared" si="1"/>
        <v>179</v>
      </c>
      <c r="I16" s="68">
        <f t="shared" si="2"/>
        <v>16.559999999999999</v>
      </c>
      <c r="J16" s="68">
        <f t="shared" si="3"/>
        <v>195.56</v>
      </c>
      <c r="K16" s="41"/>
      <c r="L16" s="42">
        <v>89.08</v>
      </c>
      <c r="M16" s="59">
        <f t="shared" si="4"/>
        <v>178.16</v>
      </c>
      <c r="P16" s="64">
        <f t="shared" si="5"/>
        <v>89.08</v>
      </c>
      <c r="R16" s="82">
        <f t="shared" si="6"/>
        <v>17.940000000000001</v>
      </c>
    </row>
    <row r="17" spans="1:18" s="43" customFormat="1" ht="30" customHeight="1">
      <c r="A17" s="55">
        <v>1</v>
      </c>
      <c r="B17" s="55" t="s">
        <v>258</v>
      </c>
      <c r="C17" s="122">
        <v>68</v>
      </c>
      <c r="D17" s="55">
        <v>76</v>
      </c>
      <c r="E17" s="63" t="s">
        <v>182</v>
      </c>
      <c r="F17" s="40" t="s">
        <v>339</v>
      </c>
      <c r="G17" s="81">
        <f t="shared" si="0"/>
        <v>258</v>
      </c>
      <c r="H17" s="68">
        <f t="shared" si="1"/>
        <v>258</v>
      </c>
      <c r="I17" s="68">
        <f t="shared" si="2"/>
        <v>23.87</v>
      </c>
      <c r="J17" s="68">
        <f t="shared" si="3"/>
        <v>281.87</v>
      </c>
      <c r="K17" s="41"/>
      <c r="L17" s="42">
        <v>128.72</v>
      </c>
      <c r="M17" s="59">
        <f t="shared" si="4"/>
        <v>257.44</v>
      </c>
      <c r="P17" s="64">
        <f t="shared" si="5"/>
        <v>128.72</v>
      </c>
      <c r="R17" s="82">
        <f t="shared" si="6"/>
        <v>35.89</v>
      </c>
    </row>
    <row r="18" spans="1:18" s="43" customFormat="1" ht="30" customHeight="1">
      <c r="A18" s="55">
        <v>1</v>
      </c>
      <c r="B18" s="55" t="s">
        <v>259</v>
      </c>
      <c r="C18" s="122">
        <v>66</v>
      </c>
      <c r="D18" s="55">
        <v>76</v>
      </c>
      <c r="E18" s="63" t="s">
        <v>182</v>
      </c>
      <c r="F18" s="40" t="s">
        <v>339</v>
      </c>
      <c r="G18" s="81">
        <f t="shared" si="0"/>
        <v>253</v>
      </c>
      <c r="H18" s="68">
        <f t="shared" si="1"/>
        <v>253</v>
      </c>
      <c r="I18" s="68">
        <f t="shared" si="2"/>
        <v>23.4</v>
      </c>
      <c r="J18" s="68">
        <f t="shared" si="3"/>
        <v>276.39999999999998</v>
      </c>
      <c r="K18" s="41"/>
      <c r="L18" s="42">
        <v>126.37</v>
      </c>
      <c r="M18" s="59">
        <f t="shared" si="4"/>
        <v>252.74</v>
      </c>
      <c r="P18" s="64">
        <f t="shared" si="5"/>
        <v>126.37</v>
      </c>
      <c r="R18" s="82">
        <f t="shared" si="6"/>
        <v>34.83</v>
      </c>
    </row>
    <row r="19" spans="1:18" s="43" customFormat="1" ht="30" customHeight="1">
      <c r="A19" s="55">
        <v>1</v>
      </c>
      <c r="B19" s="55" t="s">
        <v>260</v>
      </c>
      <c r="C19" s="122">
        <v>69</v>
      </c>
      <c r="D19" s="55">
        <v>76</v>
      </c>
      <c r="E19" s="63" t="s">
        <v>182</v>
      </c>
      <c r="F19" s="40" t="s">
        <v>339</v>
      </c>
      <c r="G19" s="81">
        <f t="shared" si="0"/>
        <v>260</v>
      </c>
      <c r="H19" s="68">
        <f t="shared" si="1"/>
        <v>260</v>
      </c>
      <c r="I19" s="68">
        <f t="shared" si="2"/>
        <v>24.05</v>
      </c>
      <c r="J19" s="68">
        <f t="shared" si="3"/>
        <v>284.05</v>
      </c>
      <c r="K19" s="41"/>
      <c r="L19" s="42">
        <v>129.88</v>
      </c>
      <c r="M19" s="59">
        <f t="shared" si="4"/>
        <v>259.76</v>
      </c>
      <c r="P19" s="64">
        <f t="shared" si="5"/>
        <v>129.88</v>
      </c>
      <c r="R19" s="82">
        <f t="shared" si="6"/>
        <v>36.42</v>
      </c>
    </row>
    <row r="20" spans="1:18" s="43" customFormat="1" ht="30" customHeight="1">
      <c r="A20" s="55">
        <v>1</v>
      </c>
      <c r="B20" s="55" t="s">
        <v>261</v>
      </c>
      <c r="C20" s="122">
        <v>34</v>
      </c>
      <c r="D20" s="55">
        <v>76</v>
      </c>
      <c r="E20" s="63" t="s">
        <v>182</v>
      </c>
      <c r="F20" s="40" t="s">
        <v>339</v>
      </c>
      <c r="G20" s="81">
        <f t="shared" si="0"/>
        <v>179</v>
      </c>
      <c r="H20" s="68">
        <f t="shared" si="1"/>
        <v>179</v>
      </c>
      <c r="I20" s="68">
        <f t="shared" si="2"/>
        <v>16.559999999999999</v>
      </c>
      <c r="J20" s="68">
        <f t="shared" si="3"/>
        <v>195.56</v>
      </c>
      <c r="K20" s="41"/>
      <c r="L20" s="42">
        <v>89.08</v>
      </c>
      <c r="M20" s="59">
        <f t="shared" si="4"/>
        <v>178.16</v>
      </c>
      <c r="P20" s="64">
        <f t="shared" si="5"/>
        <v>89.08</v>
      </c>
      <c r="R20" s="82">
        <f t="shared" si="6"/>
        <v>17.940000000000001</v>
      </c>
    </row>
    <row r="21" spans="1:18" s="43" customFormat="1" ht="30" customHeight="1">
      <c r="A21" s="55">
        <v>1</v>
      </c>
      <c r="B21" s="55" t="s">
        <v>262</v>
      </c>
      <c r="C21" s="122">
        <v>66</v>
      </c>
      <c r="D21" s="55">
        <v>76</v>
      </c>
      <c r="E21" s="63" t="s">
        <v>182</v>
      </c>
      <c r="F21" s="40" t="s">
        <v>339</v>
      </c>
      <c r="G21" s="81">
        <f t="shared" si="0"/>
        <v>253</v>
      </c>
      <c r="H21" s="68">
        <f t="shared" si="1"/>
        <v>253</v>
      </c>
      <c r="I21" s="68">
        <f t="shared" si="2"/>
        <v>23.4</v>
      </c>
      <c r="J21" s="68">
        <f t="shared" si="3"/>
        <v>276.39999999999998</v>
      </c>
      <c r="K21" s="41"/>
      <c r="L21" s="42">
        <v>126.37</v>
      </c>
      <c r="M21" s="59">
        <f t="shared" si="4"/>
        <v>252.74</v>
      </c>
      <c r="P21" s="64">
        <f t="shared" si="5"/>
        <v>126.37</v>
      </c>
      <c r="R21" s="82">
        <f t="shared" si="6"/>
        <v>34.83</v>
      </c>
    </row>
    <row r="22" spans="1:18" s="43" customFormat="1" ht="30" customHeight="1">
      <c r="A22" s="55">
        <v>1</v>
      </c>
      <c r="B22" s="55" t="s">
        <v>263</v>
      </c>
      <c r="C22" s="122">
        <v>34</v>
      </c>
      <c r="D22" s="55">
        <v>76</v>
      </c>
      <c r="E22" s="63" t="s">
        <v>182</v>
      </c>
      <c r="F22" s="40" t="s">
        <v>339</v>
      </c>
      <c r="G22" s="81">
        <f t="shared" si="0"/>
        <v>179</v>
      </c>
      <c r="H22" s="68">
        <f t="shared" si="1"/>
        <v>179</v>
      </c>
      <c r="I22" s="68">
        <f t="shared" si="2"/>
        <v>16.559999999999999</v>
      </c>
      <c r="J22" s="68">
        <f t="shared" si="3"/>
        <v>195.56</v>
      </c>
      <c r="K22" s="41"/>
      <c r="L22" s="42">
        <v>89.08</v>
      </c>
      <c r="M22" s="59">
        <f t="shared" si="4"/>
        <v>178.16</v>
      </c>
      <c r="P22" s="64">
        <f t="shared" si="5"/>
        <v>89.08</v>
      </c>
      <c r="R22" s="82">
        <f t="shared" si="6"/>
        <v>17.940000000000001</v>
      </c>
    </row>
    <row r="23" spans="1:18" s="43" customFormat="1" ht="30" customHeight="1">
      <c r="A23" s="55">
        <v>1</v>
      </c>
      <c r="B23" s="55" t="s">
        <v>264</v>
      </c>
      <c r="C23" s="122">
        <v>69</v>
      </c>
      <c r="D23" s="55">
        <v>76</v>
      </c>
      <c r="E23" s="63" t="s">
        <v>182</v>
      </c>
      <c r="F23" s="40" t="s">
        <v>339</v>
      </c>
      <c r="G23" s="81">
        <f t="shared" si="0"/>
        <v>260</v>
      </c>
      <c r="H23" s="68">
        <f t="shared" si="1"/>
        <v>260</v>
      </c>
      <c r="I23" s="68">
        <f t="shared" si="2"/>
        <v>24.05</v>
      </c>
      <c r="J23" s="68">
        <f t="shared" si="3"/>
        <v>284.05</v>
      </c>
      <c r="K23" s="41"/>
      <c r="L23" s="42">
        <v>129.88</v>
      </c>
      <c r="M23" s="59">
        <f t="shared" si="4"/>
        <v>259.76</v>
      </c>
      <c r="P23" s="64">
        <f t="shared" si="5"/>
        <v>129.88</v>
      </c>
      <c r="R23" s="82">
        <f t="shared" si="6"/>
        <v>36.42</v>
      </c>
    </row>
    <row r="24" spans="1:18" s="43" customFormat="1" ht="30" customHeight="1">
      <c r="A24" s="55">
        <v>1</v>
      </c>
      <c r="B24" s="55" t="s">
        <v>265</v>
      </c>
      <c r="C24" s="122">
        <v>66</v>
      </c>
      <c r="D24" s="55">
        <v>76</v>
      </c>
      <c r="E24" s="63" t="s">
        <v>182</v>
      </c>
      <c r="F24" s="40" t="s">
        <v>339</v>
      </c>
      <c r="G24" s="81">
        <f t="shared" si="0"/>
        <v>253</v>
      </c>
      <c r="H24" s="68">
        <f t="shared" si="1"/>
        <v>253</v>
      </c>
      <c r="I24" s="68">
        <f t="shared" si="2"/>
        <v>23.4</v>
      </c>
      <c r="J24" s="68">
        <f t="shared" si="3"/>
        <v>276.39999999999998</v>
      </c>
      <c r="K24" s="41"/>
      <c r="L24" s="42">
        <v>126.37</v>
      </c>
      <c r="M24" s="59">
        <f t="shared" si="4"/>
        <v>252.74</v>
      </c>
      <c r="P24" s="64">
        <f t="shared" si="5"/>
        <v>126.37</v>
      </c>
      <c r="R24" s="82">
        <f t="shared" si="6"/>
        <v>34.83</v>
      </c>
    </row>
    <row r="25" spans="1:18" s="43" customFormat="1" ht="30" customHeight="1">
      <c r="A25" s="55">
        <v>1</v>
      </c>
      <c r="B25" s="55" t="s">
        <v>266</v>
      </c>
      <c r="C25" s="122">
        <v>28.25</v>
      </c>
      <c r="D25" s="55">
        <v>135</v>
      </c>
      <c r="E25" s="63" t="s">
        <v>182</v>
      </c>
      <c r="F25" s="40" t="s">
        <v>339</v>
      </c>
      <c r="G25" s="81">
        <f t="shared" si="0"/>
        <v>252</v>
      </c>
      <c r="H25" s="68">
        <f t="shared" si="1"/>
        <v>252</v>
      </c>
      <c r="I25" s="68">
        <f t="shared" si="2"/>
        <v>23.31</v>
      </c>
      <c r="J25" s="68">
        <f t="shared" si="3"/>
        <v>275.31</v>
      </c>
      <c r="K25" s="41"/>
      <c r="L25" s="42">
        <v>100.44</v>
      </c>
      <c r="M25" s="133">
        <f>SUM(L25/(1-$N$10))</f>
        <v>251.1</v>
      </c>
      <c r="P25" s="64">
        <f t="shared" si="5"/>
        <v>100.44</v>
      </c>
      <c r="R25" s="82">
        <f t="shared" si="6"/>
        <v>26.48</v>
      </c>
    </row>
    <row r="26" spans="1:18" s="43" customFormat="1" ht="30" customHeight="1">
      <c r="A26" s="55">
        <v>1</v>
      </c>
      <c r="B26" s="55" t="s">
        <v>267</v>
      </c>
      <c r="C26" s="122">
        <v>59.25</v>
      </c>
      <c r="D26" s="55">
        <v>135</v>
      </c>
      <c r="E26" s="63" t="s">
        <v>182</v>
      </c>
      <c r="F26" s="40" t="s">
        <v>339</v>
      </c>
      <c r="G26" s="81">
        <f t="shared" si="0"/>
        <v>385</v>
      </c>
      <c r="H26" s="68">
        <f t="shared" si="1"/>
        <v>385</v>
      </c>
      <c r="I26" s="68">
        <f t="shared" si="2"/>
        <v>35.61</v>
      </c>
      <c r="J26" s="68">
        <f t="shared" si="3"/>
        <v>420.61</v>
      </c>
      <c r="K26" s="41"/>
      <c r="L26" s="42">
        <v>153.79</v>
      </c>
      <c r="M26" s="133">
        <f t="shared" ref="M26:M40" si="7">SUM(L26/(1-$N$10))</f>
        <v>384.48</v>
      </c>
      <c r="P26" s="64">
        <f t="shared" si="5"/>
        <v>153.79</v>
      </c>
      <c r="R26" s="82">
        <f t="shared" si="6"/>
        <v>55.55</v>
      </c>
    </row>
    <row r="27" spans="1:18" s="43" customFormat="1" ht="30" customHeight="1">
      <c r="A27" s="55">
        <v>1</v>
      </c>
      <c r="B27" s="55" t="s">
        <v>268</v>
      </c>
      <c r="C27" s="122">
        <v>56.5</v>
      </c>
      <c r="D27" s="55">
        <v>135</v>
      </c>
      <c r="E27" s="63" t="s">
        <v>182</v>
      </c>
      <c r="F27" s="40" t="s">
        <v>339</v>
      </c>
      <c r="G27" s="81">
        <f t="shared" si="0"/>
        <v>373</v>
      </c>
      <c r="H27" s="68">
        <f t="shared" si="1"/>
        <v>373</v>
      </c>
      <c r="I27" s="68">
        <f t="shared" si="2"/>
        <v>34.5</v>
      </c>
      <c r="J27" s="68">
        <f t="shared" si="3"/>
        <v>407.5</v>
      </c>
      <c r="K27" s="41"/>
      <c r="L27" s="133">
        <v>149.05000000000001</v>
      </c>
      <c r="M27" s="133">
        <f t="shared" si="7"/>
        <v>372.63</v>
      </c>
      <c r="P27" s="64">
        <f t="shared" si="5"/>
        <v>149.05000000000001</v>
      </c>
      <c r="R27" s="82">
        <f t="shared" si="6"/>
        <v>52.97</v>
      </c>
    </row>
    <row r="28" spans="1:18" s="43" customFormat="1" ht="30" customHeight="1">
      <c r="A28" s="55">
        <v>1</v>
      </c>
      <c r="B28" s="55" t="s">
        <v>269</v>
      </c>
      <c r="C28" s="122">
        <v>71.5</v>
      </c>
      <c r="D28" s="55">
        <v>135</v>
      </c>
      <c r="E28" s="63" t="s">
        <v>182</v>
      </c>
      <c r="F28" s="40" t="s">
        <v>339</v>
      </c>
      <c r="G28" s="81">
        <f t="shared" si="0"/>
        <v>438</v>
      </c>
      <c r="H28" s="68">
        <f t="shared" si="1"/>
        <v>438</v>
      </c>
      <c r="I28" s="68">
        <f t="shared" si="2"/>
        <v>40.520000000000003</v>
      </c>
      <c r="J28" s="68">
        <f t="shared" si="3"/>
        <v>478.52</v>
      </c>
      <c r="K28" s="41"/>
      <c r="L28" s="42">
        <v>174.87</v>
      </c>
      <c r="M28" s="133">
        <f t="shared" si="7"/>
        <v>437.18</v>
      </c>
      <c r="P28" s="64">
        <f t="shared" si="5"/>
        <v>174.87</v>
      </c>
      <c r="R28" s="82">
        <f t="shared" si="6"/>
        <v>67.03</v>
      </c>
    </row>
    <row r="29" spans="1:18" s="43" customFormat="1" ht="30" customHeight="1">
      <c r="A29" s="55">
        <v>1</v>
      </c>
      <c r="B29" s="55" t="s">
        <v>270</v>
      </c>
      <c r="C29" s="122">
        <v>34.5</v>
      </c>
      <c r="D29" s="55">
        <v>135</v>
      </c>
      <c r="E29" s="63" t="s">
        <v>182</v>
      </c>
      <c r="F29" s="40" t="s">
        <v>339</v>
      </c>
      <c r="G29" s="81">
        <f t="shared" si="0"/>
        <v>278</v>
      </c>
      <c r="H29" s="68">
        <f t="shared" si="1"/>
        <v>278</v>
      </c>
      <c r="I29" s="68">
        <f t="shared" si="2"/>
        <v>25.72</v>
      </c>
      <c r="J29" s="68">
        <f t="shared" si="3"/>
        <v>303.72000000000003</v>
      </c>
      <c r="K29" s="41"/>
      <c r="L29" s="42">
        <v>111.18</v>
      </c>
      <c r="M29" s="133">
        <f t="shared" si="7"/>
        <v>277.95</v>
      </c>
      <c r="P29" s="64">
        <f t="shared" si="5"/>
        <v>111.18</v>
      </c>
      <c r="R29" s="82">
        <f t="shared" si="6"/>
        <v>32.340000000000003</v>
      </c>
    </row>
    <row r="30" spans="1:18" s="43" customFormat="1" ht="30" customHeight="1">
      <c r="A30" s="55">
        <v>1</v>
      </c>
      <c r="B30" s="55" t="s">
        <v>271</v>
      </c>
      <c r="C30" s="122">
        <v>68.5</v>
      </c>
      <c r="D30" s="55">
        <v>135</v>
      </c>
      <c r="E30" s="63" t="s">
        <v>182</v>
      </c>
      <c r="F30" s="40" t="s">
        <v>339</v>
      </c>
      <c r="G30" s="81">
        <f t="shared" si="0"/>
        <v>425</v>
      </c>
      <c r="H30" s="68">
        <f t="shared" si="1"/>
        <v>425</v>
      </c>
      <c r="I30" s="68">
        <f t="shared" si="2"/>
        <v>39.31</v>
      </c>
      <c r="J30" s="68">
        <f t="shared" si="3"/>
        <v>464.31</v>
      </c>
      <c r="K30" s="41"/>
      <c r="L30" s="42">
        <v>169.71</v>
      </c>
      <c r="M30" s="133">
        <f t="shared" si="7"/>
        <v>424.28</v>
      </c>
      <c r="P30" s="64">
        <f t="shared" si="5"/>
        <v>169.71</v>
      </c>
      <c r="R30" s="82">
        <f t="shared" si="6"/>
        <v>64.22</v>
      </c>
    </row>
    <row r="31" spans="1:18" s="43" customFormat="1" ht="30" customHeight="1">
      <c r="A31" s="55">
        <v>1</v>
      </c>
      <c r="B31" s="55" t="s">
        <v>272</v>
      </c>
      <c r="C31" s="122">
        <v>38.5</v>
      </c>
      <c r="D31" s="55">
        <v>135</v>
      </c>
      <c r="E31" s="63" t="s">
        <v>182</v>
      </c>
      <c r="F31" s="40" t="s">
        <v>339</v>
      </c>
      <c r="G31" s="81">
        <f t="shared" si="0"/>
        <v>296</v>
      </c>
      <c r="H31" s="68">
        <f t="shared" si="1"/>
        <v>296</v>
      </c>
      <c r="I31" s="68">
        <f t="shared" si="2"/>
        <v>27.38</v>
      </c>
      <c r="J31" s="68">
        <f t="shared" si="3"/>
        <v>323.38</v>
      </c>
      <c r="K31" s="41"/>
      <c r="L31" s="42">
        <v>118.08</v>
      </c>
      <c r="M31" s="133">
        <f t="shared" si="7"/>
        <v>295.2</v>
      </c>
      <c r="P31" s="64">
        <f t="shared" si="5"/>
        <v>118.08</v>
      </c>
      <c r="R31" s="82">
        <f t="shared" si="6"/>
        <v>36.090000000000003</v>
      </c>
    </row>
    <row r="32" spans="1:18" s="43" customFormat="1" ht="30" customHeight="1">
      <c r="A32" s="55">
        <v>1</v>
      </c>
      <c r="B32" s="55" t="s">
        <v>273</v>
      </c>
      <c r="C32" s="122">
        <v>79</v>
      </c>
      <c r="D32" s="55">
        <v>135</v>
      </c>
      <c r="E32" s="63" t="s">
        <v>182</v>
      </c>
      <c r="F32" s="40" t="s">
        <v>339</v>
      </c>
      <c r="G32" s="81">
        <f t="shared" si="0"/>
        <v>470</v>
      </c>
      <c r="H32" s="68">
        <f t="shared" si="1"/>
        <v>470</v>
      </c>
      <c r="I32" s="68">
        <f t="shared" si="2"/>
        <v>43.48</v>
      </c>
      <c r="J32" s="68">
        <f t="shared" si="3"/>
        <v>513.48</v>
      </c>
      <c r="K32" s="41"/>
      <c r="L32" s="42">
        <v>187.78</v>
      </c>
      <c r="M32" s="133">
        <f t="shared" si="7"/>
        <v>469.45</v>
      </c>
      <c r="P32" s="64">
        <f t="shared" si="5"/>
        <v>187.78</v>
      </c>
      <c r="R32" s="82">
        <f t="shared" si="6"/>
        <v>74.06</v>
      </c>
    </row>
    <row r="33" spans="1:19" s="43" customFormat="1" ht="30" customHeight="1">
      <c r="A33" s="55">
        <v>1</v>
      </c>
      <c r="B33" s="55" t="s">
        <v>274</v>
      </c>
      <c r="C33" s="122">
        <v>76.25</v>
      </c>
      <c r="D33" s="55">
        <v>135</v>
      </c>
      <c r="E33" s="63" t="s">
        <v>182</v>
      </c>
      <c r="F33" s="40" t="s">
        <v>339</v>
      </c>
      <c r="G33" s="81">
        <f t="shared" si="0"/>
        <v>458</v>
      </c>
      <c r="H33" s="68">
        <f t="shared" si="1"/>
        <v>458</v>
      </c>
      <c r="I33" s="68">
        <f t="shared" si="2"/>
        <v>42.37</v>
      </c>
      <c r="J33" s="68">
        <f t="shared" si="3"/>
        <v>500.37</v>
      </c>
      <c r="K33" s="41"/>
      <c r="L33" s="42">
        <v>183.05</v>
      </c>
      <c r="M33" s="133">
        <f t="shared" si="7"/>
        <v>457.63</v>
      </c>
      <c r="P33" s="64">
        <f t="shared" si="5"/>
        <v>183.05</v>
      </c>
      <c r="R33" s="82">
        <f t="shared" si="6"/>
        <v>71.48</v>
      </c>
    </row>
    <row r="34" spans="1:19" s="43" customFormat="1" ht="30" customHeight="1">
      <c r="A34" s="55">
        <v>1</v>
      </c>
      <c r="B34" s="55" t="s">
        <v>275</v>
      </c>
      <c r="C34" s="122">
        <v>54.375</v>
      </c>
      <c r="D34" s="55">
        <v>135</v>
      </c>
      <c r="E34" s="63" t="s">
        <v>182</v>
      </c>
      <c r="F34" s="40" t="s">
        <v>339</v>
      </c>
      <c r="G34" s="81">
        <f t="shared" si="0"/>
        <v>364</v>
      </c>
      <c r="H34" s="68">
        <f t="shared" si="1"/>
        <v>364</v>
      </c>
      <c r="I34" s="68">
        <f t="shared" si="2"/>
        <v>33.67</v>
      </c>
      <c r="J34" s="68">
        <f t="shared" si="3"/>
        <v>397.67</v>
      </c>
      <c r="K34" s="41"/>
      <c r="L34" s="42">
        <v>145.4</v>
      </c>
      <c r="M34" s="133">
        <f t="shared" si="7"/>
        <v>363.5</v>
      </c>
      <c r="P34" s="64">
        <f t="shared" si="5"/>
        <v>145.4</v>
      </c>
      <c r="R34" s="82">
        <f t="shared" si="6"/>
        <v>50.98</v>
      </c>
    </row>
    <row r="35" spans="1:19" s="43" customFormat="1" ht="30" customHeight="1">
      <c r="A35" s="55">
        <v>1</v>
      </c>
      <c r="B35" s="55" t="s">
        <v>276</v>
      </c>
      <c r="C35" s="122">
        <v>83.375</v>
      </c>
      <c r="D35" s="55">
        <v>135</v>
      </c>
      <c r="E35" s="63" t="s">
        <v>182</v>
      </c>
      <c r="F35" s="40" t="s">
        <v>339</v>
      </c>
      <c r="G35" s="81">
        <f t="shared" si="0"/>
        <v>489</v>
      </c>
      <c r="H35" s="68">
        <f t="shared" si="1"/>
        <v>489</v>
      </c>
      <c r="I35" s="68">
        <f t="shared" si="2"/>
        <v>45.23</v>
      </c>
      <c r="J35" s="68">
        <f t="shared" si="3"/>
        <v>534.23</v>
      </c>
      <c r="K35" s="41"/>
      <c r="L35" s="42">
        <v>195.32</v>
      </c>
      <c r="M35" s="133">
        <f t="shared" si="7"/>
        <v>488.3</v>
      </c>
      <c r="P35" s="64">
        <f t="shared" si="5"/>
        <v>195.32</v>
      </c>
      <c r="R35" s="82">
        <f t="shared" si="6"/>
        <v>78.16</v>
      </c>
    </row>
    <row r="36" spans="1:19" s="43" customFormat="1" ht="30" customHeight="1">
      <c r="A36" s="55">
        <v>1</v>
      </c>
      <c r="B36" s="55" t="s">
        <v>277</v>
      </c>
      <c r="C36" s="122">
        <v>40.75</v>
      </c>
      <c r="D36" s="55">
        <v>135</v>
      </c>
      <c r="E36" s="63" t="s">
        <v>182</v>
      </c>
      <c r="F36" s="40" t="s">
        <v>339</v>
      </c>
      <c r="G36" s="81">
        <f t="shared" si="0"/>
        <v>305</v>
      </c>
      <c r="H36" s="68">
        <f t="shared" si="1"/>
        <v>305</v>
      </c>
      <c r="I36" s="68">
        <f t="shared" si="2"/>
        <v>28.21</v>
      </c>
      <c r="J36" s="68">
        <f t="shared" si="3"/>
        <v>333.21</v>
      </c>
      <c r="K36" s="41"/>
      <c r="L36" s="42">
        <v>121.94</v>
      </c>
      <c r="M36" s="133">
        <f t="shared" si="7"/>
        <v>304.85000000000002</v>
      </c>
      <c r="P36" s="64">
        <f t="shared" si="5"/>
        <v>121.94</v>
      </c>
      <c r="R36" s="82">
        <f t="shared" si="6"/>
        <v>38.200000000000003</v>
      </c>
    </row>
    <row r="37" spans="1:19" s="43" customFormat="1" ht="30" customHeight="1">
      <c r="A37" s="55">
        <v>1</v>
      </c>
      <c r="B37" s="55" t="s">
        <v>278</v>
      </c>
      <c r="C37" s="122">
        <v>80.5</v>
      </c>
      <c r="D37" s="55">
        <v>135</v>
      </c>
      <c r="E37" s="63" t="s">
        <v>182</v>
      </c>
      <c r="F37" s="40" t="s">
        <v>339</v>
      </c>
      <c r="G37" s="81">
        <f t="shared" si="0"/>
        <v>476</v>
      </c>
      <c r="H37" s="68">
        <f t="shared" si="1"/>
        <v>476</v>
      </c>
      <c r="I37" s="68">
        <f t="shared" si="2"/>
        <v>44.03</v>
      </c>
      <c r="J37" s="68">
        <f t="shared" si="3"/>
        <v>520.03</v>
      </c>
      <c r="K37" s="41"/>
      <c r="L37" s="42">
        <v>190.37</v>
      </c>
      <c r="M37" s="133">
        <f t="shared" si="7"/>
        <v>475.93</v>
      </c>
      <c r="P37" s="64">
        <f t="shared" si="5"/>
        <v>190.37</v>
      </c>
      <c r="R37" s="82">
        <f t="shared" si="6"/>
        <v>75.47</v>
      </c>
    </row>
    <row r="38" spans="1:19" s="43" customFormat="1" ht="30" customHeight="1">
      <c r="A38" s="55">
        <v>1</v>
      </c>
      <c r="B38" s="55" t="s">
        <v>279</v>
      </c>
      <c r="C38" s="122">
        <v>32.5</v>
      </c>
      <c r="D38" s="55">
        <v>135</v>
      </c>
      <c r="E38" s="63" t="s">
        <v>182</v>
      </c>
      <c r="F38" s="40" t="s">
        <v>339</v>
      </c>
      <c r="G38" s="81">
        <f t="shared" si="0"/>
        <v>270</v>
      </c>
      <c r="H38" s="68">
        <f t="shared" si="1"/>
        <v>270</v>
      </c>
      <c r="I38" s="68">
        <f t="shared" si="2"/>
        <v>24.98</v>
      </c>
      <c r="J38" s="68">
        <f t="shared" si="3"/>
        <v>294.98</v>
      </c>
      <c r="K38" s="41"/>
      <c r="L38" s="42">
        <v>107.75</v>
      </c>
      <c r="M38" s="133">
        <f t="shared" si="7"/>
        <v>269.38</v>
      </c>
      <c r="P38" s="64">
        <f t="shared" si="5"/>
        <v>107.75</v>
      </c>
      <c r="R38" s="82">
        <f t="shared" si="6"/>
        <v>30.47</v>
      </c>
    </row>
    <row r="39" spans="1:19" s="43" customFormat="1" ht="30" customHeight="1">
      <c r="A39" s="55">
        <v>1</v>
      </c>
      <c r="B39" s="55" t="s">
        <v>280</v>
      </c>
      <c r="C39" s="122">
        <v>67.5</v>
      </c>
      <c r="D39" s="55">
        <v>135</v>
      </c>
      <c r="E39" s="63" t="s">
        <v>182</v>
      </c>
      <c r="F39" s="40" t="s">
        <v>339</v>
      </c>
      <c r="G39" s="81">
        <f t="shared" si="0"/>
        <v>420</v>
      </c>
      <c r="H39" s="68">
        <f t="shared" si="1"/>
        <v>420</v>
      </c>
      <c r="I39" s="68">
        <f t="shared" si="2"/>
        <v>38.85</v>
      </c>
      <c r="J39" s="68">
        <f t="shared" si="3"/>
        <v>458.85</v>
      </c>
      <c r="K39" s="41"/>
      <c r="L39" s="42">
        <v>167.98</v>
      </c>
      <c r="M39" s="133">
        <f t="shared" si="7"/>
        <v>419.95</v>
      </c>
      <c r="P39" s="64">
        <f t="shared" si="5"/>
        <v>167.98</v>
      </c>
      <c r="R39" s="82">
        <f t="shared" si="6"/>
        <v>63.28</v>
      </c>
    </row>
    <row r="40" spans="1:19" s="43" customFormat="1" ht="30" customHeight="1">
      <c r="A40" s="55">
        <v>1</v>
      </c>
      <c r="B40" s="55" t="s">
        <v>281</v>
      </c>
      <c r="C40" s="122">
        <v>64.625</v>
      </c>
      <c r="D40" s="55">
        <v>135</v>
      </c>
      <c r="E40" s="63" t="s">
        <v>182</v>
      </c>
      <c r="F40" s="40" t="s">
        <v>339</v>
      </c>
      <c r="G40" s="81">
        <f t="shared" si="0"/>
        <v>408</v>
      </c>
      <c r="H40" s="68">
        <f t="shared" si="1"/>
        <v>408</v>
      </c>
      <c r="I40" s="68">
        <f t="shared" si="2"/>
        <v>37.74</v>
      </c>
      <c r="J40" s="68">
        <f t="shared" si="3"/>
        <v>445.74</v>
      </c>
      <c r="K40" s="41"/>
      <c r="L40" s="42">
        <v>163.04</v>
      </c>
      <c r="M40" s="133">
        <f t="shared" si="7"/>
        <v>407.6</v>
      </c>
      <c r="P40" s="64">
        <f t="shared" si="5"/>
        <v>163.04</v>
      </c>
      <c r="R40" s="82">
        <f t="shared" si="6"/>
        <v>60.59</v>
      </c>
    </row>
    <row r="41" spans="1:19" s="43" customFormat="1" ht="30" customHeight="1" thickBot="1">
      <c r="A41" s="119"/>
      <c r="B41" s="119"/>
      <c r="C41" s="119"/>
      <c r="D41" s="119"/>
      <c r="E41" s="120"/>
      <c r="F41" s="120"/>
      <c r="G41" s="121"/>
      <c r="H41" s="121"/>
      <c r="I41" s="121"/>
      <c r="J41" s="121"/>
      <c r="K41" s="41"/>
      <c r="L41" s="42"/>
      <c r="M41" s="59"/>
      <c r="O41" s="61"/>
      <c r="P41" s="64">
        <f t="shared" si="5"/>
        <v>0</v>
      </c>
      <c r="R41" s="82">
        <f t="shared" si="6"/>
        <v>0</v>
      </c>
    </row>
    <row r="42" spans="1:19" s="43" customFormat="1" ht="30" customHeight="1">
      <c r="A42" s="55">
        <f>SUM(A12:A41)</f>
        <v>29</v>
      </c>
      <c r="B42" s="67"/>
      <c r="C42" s="67"/>
      <c r="D42" s="67"/>
      <c r="E42" s="63" t="s">
        <v>183</v>
      </c>
      <c r="F42" s="40"/>
      <c r="G42" s="81">
        <v>50</v>
      </c>
      <c r="H42" s="71">
        <f t="shared" ref="H42" si="8">G42*A42</f>
        <v>1450</v>
      </c>
      <c r="I42" s="68"/>
      <c r="J42" s="68">
        <f t="shared" ref="J42" si="9">SUM(H42:I42)</f>
        <v>1450</v>
      </c>
      <c r="K42" s="123"/>
      <c r="L42" s="42">
        <v>35</v>
      </c>
      <c r="M42" s="59">
        <f>SUM(L42/(1-$N$42))</f>
        <v>46.67</v>
      </c>
      <c r="N42" s="38">
        <v>0.25</v>
      </c>
      <c r="O42" s="60"/>
      <c r="P42" s="64">
        <f>L42*A42</f>
        <v>1015</v>
      </c>
      <c r="Q42" s="45"/>
      <c r="R42" s="89" t="s">
        <v>52</v>
      </c>
    </row>
    <row r="43" spans="1:19" s="43" customFormat="1" ht="30" customHeight="1">
      <c r="A43" s="55">
        <v>1</v>
      </c>
      <c r="B43" s="67"/>
      <c r="C43" s="67"/>
      <c r="D43" s="67"/>
      <c r="E43" s="63" t="s">
        <v>32</v>
      </c>
      <c r="F43" s="63"/>
      <c r="G43" s="81">
        <v>75</v>
      </c>
      <c r="H43" s="69">
        <f>SUM(G43*A43)</f>
        <v>75</v>
      </c>
      <c r="I43" s="68"/>
      <c r="J43" s="70">
        <f>SUM(H43:I43)</f>
        <v>75</v>
      </c>
      <c r="K43" s="41"/>
      <c r="L43" s="42">
        <f>50*1</f>
        <v>50</v>
      </c>
      <c r="M43" s="59">
        <f>SUM(L43/(1-$N$42))</f>
        <v>66.67</v>
      </c>
      <c r="P43" s="64">
        <f t="shared" ref="P43:P46" si="10">L43*A43</f>
        <v>50</v>
      </c>
      <c r="R43" s="89" t="s">
        <v>53</v>
      </c>
    </row>
    <row r="44" spans="1:19" s="43" customFormat="1" ht="30" customHeight="1">
      <c r="A44" s="67">
        <v>1</v>
      </c>
      <c r="B44" s="67"/>
      <c r="C44" s="67"/>
      <c r="D44" s="67"/>
      <c r="E44" s="63" t="s">
        <v>50</v>
      </c>
      <c r="F44" s="63"/>
      <c r="G44" s="81">
        <v>200</v>
      </c>
      <c r="H44" s="69">
        <f>SUM(G44*A44)</f>
        <v>200</v>
      </c>
      <c r="I44" s="68"/>
      <c r="J44" s="70">
        <f>SUM(H44:I44)</f>
        <v>200</v>
      </c>
      <c r="K44" s="41"/>
      <c r="L44" s="42">
        <f>((0.7*110)+(35*2))</f>
        <v>147</v>
      </c>
      <c r="M44" s="59">
        <f t="shared" ref="M44:M46" si="11">SUM(L44/(1-$N$42))</f>
        <v>196</v>
      </c>
      <c r="P44" s="64">
        <f t="shared" si="10"/>
        <v>147</v>
      </c>
      <c r="Q44" s="45"/>
      <c r="R44" s="89" t="s">
        <v>49</v>
      </c>
    </row>
    <row r="45" spans="1:19" s="43" customFormat="1" ht="30" customHeight="1">
      <c r="A45" s="67">
        <v>1</v>
      </c>
      <c r="B45" s="67"/>
      <c r="C45" s="67"/>
      <c r="D45" s="67"/>
      <c r="E45" s="63" t="s">
        <v>51</v>
      </c>
      <c r="F45" s="63"/>
      <c r="G45" s="81">
        <v>200</v>
      </c>
      <c r="H45" s="69">
        <f>SUM(G45*A45)</f>
        <v>200</v>
      </c>
      <c r="I45" s="68"/>
      <c r="J45" s="70">
        <f>SUM(H45:I45)</f>
        <v>200</v>
      </c>
      <c r="K45" s="41"/>
      <c r="L45" s="42">
        <f>((0.7*110)+(35*2))</f>
        <v>147</v>
      </c>
      <c r="M45" s="59">
        <f t="shared" si="11"/>
        <v>196</v>
      </c>
      <c r="O45" s="44"/>
      <c r="P45" s="64">
        <f t="shared" si="10"/>
        <v>147</v>
      </c>
      <c r="Q45" s="46"/>
      <c r="R45" s="61" t="s">
        <v>49</v>
      </c>
    </row>
    <row r="46" spans="1:19" s="43" customFormat="1" ht="30" customHeight="1" thickBot="1">
      <c r="A46" s="65">
        <v>1</v>
      </c>
      <c r="B46" s="65"/>
      <c r="C46" s="65"/>
      <c r="D46" s="65"/>
      <c r="E46" s="66" t="s">
        <v>37</v>
      </c>
      <c r="F46" s="66"/>
      <c r="G46" s="91">
        <v>400.86</v>
      </c>
      <c r="H46" s="81">
        <f t="shared" ref="H46" si="12">G46*A46</f>
        <v>400.86</v>
      </c>
      <c r="I46" s="68"/>
      <c r="J46" s="56">
        <f>SUM(H46:I46)</f>
        <v>400.86</v>
      </c>
      <c r="K46" s="124"/>
      <c r="L46" s="42">
        <v>300</v>
      </c>
      <c r="M46" s="59">
        <f t="shared" si="11"/>
        <v>400</v>
      </c>
      <c r="O46" s="44"/>
      <c r="P46" s="64">
        <f t="shared" si="10"/>
        <v>300</v>
      </c>
      <c r="Q46" s="46"/>
      <c r="R46" s="61" t="s">
        <v>49</v>
      </c>
    </row>
    <row r="47" spans="1:19" ht="40.15" customHeight="1" thickTop="1">
      <c r="A47" s="47"/>
      <c r="B47" s="48"/>
      <c r="C47" s="48"/>
      <c r="D47" s="48"/>
      <c r="E47" s="48"/>
      <c r="F47" s="48"/>
      <c r="G47" s="88"/>
      <c r="H47" s="126">
        <f>SUM(H12:H46)</f>
        <v>11537.86</v>
      </c>
      <c r="I47" s="49"/>
      <c r="J47" s="50">
        <f>SUM(J12:J46)</f>
        <v>12390</v>
      </c>
      <c r="K47" s="51"/>
      <c r="L47" s="43"/>
      <c r="M47" s="43"/>
      <c r="N47" s="43"/>
      <c r="O47" s="44"/>
      <c r="P47" s="43"/>
      <c r="Q47" s="43"/>
      <c r="R47" s="43"/>
      <c r="S47" s="43"/>
    </row>
    <row r="48" spans="1:19" s="43" customFormat="1" ht="24.95" customHeight="1">
      <c r="A48" s="24"/>
      <c r="B48" s="24"/>
      <c r="C48" s="24"/>
      <c r="D48" s="24"/>
      <c r="E48" s="24"/>
      <c r="F48" s="24"/>
      <c r="G48" s="24"/>
      <c r="H48" s="24"/>
      <c r="I48" s="26"/>
      <c r="J48" s="41"/>
      <c r="K48" s="24"/>
    </row>
    <row r="49" spans="1:11" s="43" customFormat="1" ht="24.95" customHeight="1">
      <c r="A49" s="32"/>
      <c r="B49"/>
      <c r="C49"/>
      <c r="D49"/>
      <c r="E49" s="24"/>
      <c r="F49"/>
      <c r="G49"/>
      <c r="H49"/>
      <c r="I49" s="26"/>
      <c r="J49" s="41"/>
      <c r="K49" s="24"/>
    </row>
    <row r="50" spans="1:11" s="43" customFormat="1" ht="24.95" customHeight="1">
      <c r="A50" s="92" t="s">
        <v>54</v>
      </c>
      <c r="E50" s="24"/>
      <c r="I50" s="26"/>
      <c r="J50" s="41"/>
      <c r="K50" s="24"/>
    </row>
    <row r="51" spans="1:11" s="43" customFormat="1" ht="24.95" customHeight="1">
      <c r="A51" s="92" t="s">
        <v>55</v>
      </c>
      <c r="E51" s="24"/>
      <c r="I51" s="26"/>
      <c r="J51" s="41"/>
      <c r="K51" s="52"/>
    </row>
    <row r="52" spans="1:11" ht="24.95" customHeight="1">
      <c r="A52" s="97" t="s">
        <v>56</v>
      </c>
      <c r="B52" s="98"/>
      <c r="C52" s="98"/>
      <c r="D52" s="98"/>
      <c r="E52" s="99"/>
      <c r="F52" s="98"/>
      <c r="G52" s="43"/>
      <c r="H52" s="43"/>
      <c r="I52" s="26"/>
      <c r="J52" s="41"/>
      <c r="K52" s="51"/>
    </row>
    <row r="53" spans="1:11" ht="24.95" customHeight="1">
      <c r="A53" s="24"/>
      <c r="B53" s="43"/>
      <c r="C53" s="43"/>
      <c r="D53" s="43"/>
      <c r="E53" s="24"/>
      <c r="F53" s="43"/>
      <c r="G53" s="43"/>
      <c r="H53" s="43"/>
      <c r="I53" s="26"/>
      <c r="J53" s="41"/>
      <c r="K53" s="51"/>
    </row>
    <row r="54" spans="1:11" ht="24.95" customHeight="1">
      <c r="A54" s="24"/>
      <c r="B54" s="24"/>
      <c r="C54" s="24"/>
      <c r="D54" s="24"/>
      <c r="E54" s="24"/>
      <c r="F54"/>
      <c r="G54"/>
      <c r="H54"/>
      <c r="I54" s="26"/>
      <c r="J54" s="41"/>
      <c r="K54" s="51"/>
    </row>
    <row r="55" spans="1:11" s="43" customFormat="1" ht="24.95" customHeight="1">
      <c r="A55" s="24"/>
      <c r="B55" s="24"/>
      <c r="C55" s="24"/>
      <c r="D55" s="24"/>
      <c r="E55" s="24"/>
      <c r="F55" s="24"/>
      <c r="G55" s="24"/>
      <c r="H55" s="24"/>
      <c r="I55" s="26"/>
      <c r="J55" s="41"/>
      <c r="K55" s="24"/>
    </row>
    <row r="56" spans="1:11" s="43" customFormat="1" ht="24.95" customHeight="1">
      <c r="A56" s="24"/>
      <c r="B56" s="24"/>
      <c r="C56" s="24"/>
      <c r="D56" s="24"/>
      <c r="E56" s="24"/>
      <c r="F56" s="24"/>
      <c r="G56" s="24"/>
      <c r="H56" s="24"/>
      <c r="I56" s="26"/>
      <c r="J56" s="41"/>
      <c r="K56" s="24"/>
    </row>
    <row r="57" spans="1:11" ht="24.95" customHeight="1">
      <c r="A57" s="24"/>
      <c r="B57" s="24"/>
      <c r="C57" s="24"/>
      <c r="D57" s="24"/>
      <c r="E57" s="24"/>
      <c r="F57" s="24"/>
      <c r="G57" s="24"/>
      <c r="H57" s="24"/>
      <c r="I57" s="26"/>
      <c r="J57" s="41"/>
      <c r="K57" s="51"/>
    </row>
    <row r="58" spans="1:11" ht="24.95" customHeight="1">
      <c r="A58" s="24"/>
      <c r="B58" s="24"/>
      <c r="C58" s="24"/>
      <c r="D58" s="24"/>
      <c r="E58" s="24"/>
      <c r="F58" s="24"/>
      <c r="G58" s="24"/>
      <c r="H58" s="24"/>
      <c r="I58" s="26"/>
      <c r="J58" s="41"/>
      <c r="K58" s="51"/>
    </row>
    <row r="59" spans="1:11" s="43" customFormat="1" ht="24.95" customHeight="1">
      <c r="A59" s="33"/>
      <c r="B59" s="33"/>
      <c r="C59" s="33"/>
      <c r="D59" s="24"/>
      <c r="E59" s="24"/>
      <c r="F59" s="24"/>
      <c r="G59" s="24"/>
      <c r="H59" s="24"/>
      <c r="I59" s="26"/>
      <c r="J59" s="41"/>
      <c r="K59" s="52"/>
    </row>
    <row r="60" spans="1:11" ht="24.95" customHeight="1">
      <c r="A60" s="24"/>
      <c r="B60" s="24"/>
      <c r="C60" s="24"/>
      <c r="D60" s="24"/>
      <c r="E60" s="24"/>
      <c r="F60" s="24"/>
      <c r="G60" s="24"/>
      <c r="H60" s="24"/>
      <c r="I60" s="26"/>
      <c r="J60" s="41"/>
      <c r="K60" s="51"/>
    </row>
    <row r="61" spans="1:11" ht="24.95" customHeight="1">
      <c r="A61" s="24"/>
      <c r="B61" s="24"/>
      <c r="C61" s="24"/>
      <c r="D61" s="24"/>
      <c r="E61" s="24"/>
      <c r="F61" s="24"/>
      <c r="G61" s="24"/>
      <c r="H61" s="24"/>
      <c r="I61" s="26"/>
      <c r="J61" s="41"/>
      <c r="K61" s="51"/>
    </row>
    <row r="62" spans="1:11" ht="24.95" customHeight="1">
      <c r="A62" s="24"/>
      <c r="B62" s="24"/>
      <c r="C62" s="24"/>
      <c r="D62" s="24"/>
      <c r="E62" s="24"/>
      <c r="F62" s="24"/>
      <c r="G62" s="24"/>
      <c r="H62" s="24"/>
      <c r="I62" s="26"/>
      <c r="J62" s="41"/>
      <c r="K62" s="51"/>
    </row>
    <row r="63" spans="1:11" s="43" customFormat="1" ht="24.95" customHeight="1">
      <c r="A63" s="24"/>
      <c r="B63" s="24"/>
      <c r="C63" s="24"/>
      <c r="D63" s="24"/>
      <c r="E63" s="24"/>
      <c r="F63" s="24"/>
      <c r="G63" s="24"/>
      <c r="H63" s="24"/>
      <c r="I63" s="26"/>
      <c r="J63" s="41"/>
      <c r="K63" s="24"/>
    </row>
    <row r="64" spans="1:11" s="43" customFormat="1" ht="24.95" customHeight="1">
      <c r="A64" s="24"/>
      <c r="B64" s="24"/>
      <c r="C64" s="24"/>
      <c r="D64" s="24"/>
      <c r="E64" s="24"/>
      <c r="F64" s="24"/>
      <c r="G64" s="24"/>
      <c r="H64" s="24"/>
      <c r="I64" s="26"/>
      <c r="J64" s="41"/>
      <c r="K64" s="24"/>
    </row>
    <row r="65" spans="1:11" s="43" customFormat="1" ht="24.95" customHeight="1">
      <c r="A65" s="24"/>
      <c r="B65" s="24"/>
      <c r="C65" s="24"/>
      <c r="D65" s="24"/>
      <c r="E65" s="24"/>
      <c r="F65" s="24"/>
      <c r="G65" s="24"/>
      <c r="H65" s="24"/>
      <c r="I65" s="26"/>
      <c r="J65" s="41"/>
      <c r="K65" s="52"/>
    </row>
    <row r="66" spans="1:1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51"/>
    </row>
    <row r="67" spans="1:1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51"/>
    </row>
    <row r="68" spans="1:1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51"/>
    </row>
    <row r="69" spans="1:11" s="43" customFormat="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24"/>
    </row>
    <row r="70" spans="1:11" s="43" customFormat="1" ht="24.95" customHeight="1">
      <c r="A70" s="24"/>
      <c r="B70" s="24"/>
      <c r="C70" s="24"/>
      <c r="D70" s="24"/>
      <c r="E70" s="24"/>
      <c r="F70" s="24"/>
      <c r="G70" s="24"/>
      <c r="H70" s="24"/>
      <c r="I70" s="26"/>
      <c r="J70" s="41"/>
      <c r="K70" s="24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33"/>
      <c r="B73" s="33"/>
      <c r="C73" s="33"/>
      <c r="D73" s="24"/>
      <c r="E73" s="24"/>
      <c r="F73" s="24"/>
      <c r="G73" s="24"/>
      <c r="H73" s="24"/>
      <c r="I73" s="26"/>
      <c r="J73" s="41"/>
      <c r="K73" s="51"/>
    </row>
    <row r="74" spans="1:11" ht="24.95" customHeight="1">
      <c r="A74" s="24"/>
      <c r="B74" s="24"/>
      <c r="C74" s="24"/>
      <c r="D74" s="24"/>
      <c r="E74" s="24"/>
      <c r="F74" s="24"/>
      <c r="G74" s="24"/>
      <c r="H74" s="24"/>
      <c r="I74" s="53"/>
      <c r="J74" s="54"/>
      <c r="K74" s="51"/>
    </row>
    <row r="75" spans="1:11" ht="20.100000000000001" customHeight="1">
      <c r="A75" s="24"/>
      <c r="B75" s="24"/>
      <c r="C75" s="24"/>
      <c r="D75" s="24"/>
      <c r="E75" s="24"/>
      <c r="F75" s="24"/>
      <c r="G75" s="24"/>
      <c r="H75" s="24"/>
      <c r="I75" s="24"/>
      <c r="J75" s="51"/>
      <c r="K75" s="51"/>
    </row>
    <row r="76" spans="1:11" ht="20.100000000000001" customHeight="1">
      <c r="A76" s="24"/>
      <c r="B76" s="24"/>
      <c r="C76" s="24"/>
      <c r="D76" s="24"/>
      <c r="E76" s="24"/>
      <c r="F76" s="24"/>
      <c r="G76" s="24"/>
      <c r="H76" s="24"/>
      <c r="I76" s="24"/>
      <c r="J76" s="51"/>
      <c r="K76" s="51"/>
    </row>
    <row r="77" spans="1:11" ht="20.100000000000001" customHeight="1">
      <c r="A77" s="24"/>
      <c r="B77" s="24"/>
      <c r="C77" s="24"/>
      <c r="D77" s="24"/>
      <c r="E77" s="24"/>
      <c r="F77" s="24"/>
      <c r="G77" s="24"/>
      <c r="H77" s="24"/>
      <c r="I77" s="24"/>
      <c r="J77" s="51"/>
      <c r="K77" s="51"/>
    </row>
    <row r="78" spans="1:11" ht="20.100000000000001" customHeight="1">
      <c r="A78" s="24"/>
      <c r="B78" s="24"/>
      <c r="C78" s="24"/>
      <c r="D78" s="24"/>
      <c r="E78" s="24"/>
      <c r="F78" s="24"/>
      <c r="G78" s="24"/>
      <c r="H78" s="24"/>
      <c r="I78" s="24"/>
      <c r="J78" s="51"/>
      <c r="K78" s="51"/>
    </row>
    <row r="79" spans="1:11" ht="20.100000000000001" customHeight="1">
      <c r="A79" s="24"/>
      <c r="B79" s="24"/>
      <c r="C79" s="24"/>
      <c r="D79" s="24"/>
      <c r="E79" s="24"/>
      <c r="F79" s="24"/>
      <c r="G79" s="24"/>
      <c r="H79" s="24"/>
      <c r="I79" s="24"/>
      <c r="J79" s="51"/>
      <c r="K79" s="51"/>
    </row>
    <row r="80" spans="1:11" ht="20.100000000000001" customHeight="1">
      <c r="A80" s="24"/>
      <c r="B80" s="24"/>
      <c r="C80" s="24"/>
      <c r="D80" s="24"/>
      <c r="E80" s="24"/>
      <c r="F80" s="24"/>
      <c r="G80" s="24"/>
      <c r="H80" s="24"/>
      <c r="I80" s="24"/>
      <c r="J80" s="51"/>
      <c r="K80" s="51"/>
    </row>
    <row r="81" spans="1:11" ht="20.100000000000001" customHeight="1">
      <c r="A81" s="24"/>
      <c r="B81" s="24"/>
      <c r="C81" s="24"/>
      <c r="D81" s="24"/>
      <c r="E81" s="24"/>
      <c r="F81" s="24"/>
      <c r="G81" s="24"/>
      <c r="H81" s="24"/>
      <c r="I81" s="24"/>
      <c r="J81" s="51"/>
      <c r="K81" s="51"/>
    </row>
    <row r="82" spans="1:11" ht="20.100000000000001" customHeight="1">
      <c r="A82" s="24"/>
      <c r="B82" s="24"/>
      <c r="C82" s="24"/>
      <c r="D82" s="24"/>
      <c r="E82" s="24"/>
      <c r="F82" s="24"/>
      <c r="G82" s="24"/>
      <c r="H82" s="24"/>
      <c r="I82" s="24"/>
      <c r="J82" s="51"/>
      <c r="K82" s="51"/>
    </row>
    <row r="83" spans="1:11" ht="20.100000000000001" customHeight="1">
      <c r="A83" s="24"/>
      <c r="B83" s="24"/>
      <c r="C83" s="24"/>
      <c r="D83" s="24"/>
      <c r="E83" s="24"/>
      <c r="F83" s="24"/>
      <c r="G83" s="24"/>
      <c r="H83" s="24"/>
      <c r="I83" s="24"/>
      <c r="J83" s="51"/>
      <c r="K83" s="51"/>
    </row>
    <row r="84" spans="1:11" ht="20.100000000000001" customHeight="1">
      <c r="A84" s="24"/>
      <c r="B84" s="24"/>
      <c r="C84" s="24"/>
      <c r="D84" s="24"/>
      <c r="E84" s="24"/>
      <c r="F84" s="24"/>
      <c r="G84" s="24"/>
      <c r="H84" s="24"/>
      <c r="I84" s="24"/>
      <c r="J84" s="51"/>
      <c r="K84" s="51"/>
    </row>
    <row r="85" spans="1:11" ht="20.100000000000001" customHeight="1">
      <c r="A85" s="24"/>
      <c r="B85" s="24"/>
      <c r="C85" s="24"/>
      <c r="D85" s="24"/>
      <c r="E85" s="24"/>
      <c r="F85" s="24"/>
      <c r="G85" s="24"/>
      <c r="H85" s="24"/>
      <c r="I85" s="24"/>
      <c r="J85" s="51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I219" s="24"/>
      <c r="J219" s="51"/>
    </row>
  </sheetData>
  <mergeCells count="1">
    <mergeCell ref="A1:D1"/>
  </mergeCells>
  <hyperlinks>
    <hyperlink ref="F7" r:id="rId1" xr:uid="{26FED42C-7A20-43B4-8BAD-2A14C67A5536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8076-99A5-4898-9E4B-F449B392CF29}">
  <dimension ref="A1:T248"/>
  <sheetViews>
    <sheetView topLeftCell="A63" zoomScale="90" zoomScaleNormal="90" workbookViewId="0">
      <selection activeCell="E83" sqref="E83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45768</v>
      </c>
      <c r="B1" s="140"/>
      <c r="C1" s="140"/>
      <c r="D1" s="140"/>
      <c r="E1" s="20" t="s">
        <v>16</v>
      </c>
      <c r="F1" s="21" t="s">
        <v>180</v>
      </c>
      <c r="G1"/>
      <c r="M1" s="23" t="s">
        <v>24</v>
      </c>
      <c r="N1" s="57">
        <f>SUM(P70:P70)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SUM(H12:H75)</f>
        <v>18326.25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SUM(P12:P75)</f>
        <v>9966.81</v>
      </c>
      <c r="S11" s="80">
        <f>SUM(Q7-R11)</f>
        <v>8359.44</v>
      </c>
      <c r="T11" s="83">
        <f>SUM(Q7-R11)/Q7</f>
        <v>0.46</v>
      </c>
    </row>
    <row r="12" spans="1:20" s="43" customFormat="1" ht="30" customHeight="1" thickTop="1">
      <c r="A12" s="130">
        <v>1</v>
      </c>
      <c r="B12" s="130" t="s">
        <v>282</v>
      </c>
      <c r="C12" s="131">
        <v>90.25</v>
      </c>
      <c r="D12" s="55">
        <v>86.5</v>
      </c>
      <c r="E12" s="63" t="s">
        <v>182</v>
      </c>
      <c r="F12" s="40" t="s">
        <v>339</v>
      </c>
      <c r="G12" s="81">
        <f t="shared" ref="G12:G69" si="0">ROUNDUP(M12,0)</f>
        <v>362</v>
      </c>
      <c r="H12" s="68">
        <f t="shared" ref="H12:H69" si="1">G12*A12</f>
        <v>362</v>
      </c>
      <c r="I12" s="68">
        <f t="shared" ref="I12:I69" si="2">SUM(H12*$I$11)</f>
        <v>33.49</v>
      </c>
      <c r="J12" s="68">
        <f t="shared" ref="J12:J69" si="3">SUM(H12:I12)</f>
        <v>395.49</v>
      </c>
      <c r="K12" s="41"/>
      <c r="L12" s="42">
        <v>180.9</v>
      </c>
      <c r="M12" s="59">
        <f t="shared" ref="M12:M69" si="4">SUM(L12/(1-$M$10))</f>
        <v>361.8</v>
      </c>
      <c r="P12" s="64">
        <f t="shared" ref="P12:P70" si="5">L12*A12</f>
        <v>180.9</v>
      </c>
      <c r="R12" s="82">
        <f t="shared" ref="R12:R70" si="6">SUM(((C12*D12)/144)*A12)</f>
        <v>54.21</v>
      </c>
    </row>
    <row r="13" spans="1:20" s="43" customFormat="1" ht="30" customHeight="1">
      <c r="A13" s="130">
        <v>1</v>
      </c>
      <c r="B13" s="130" t="s">
        <v>283</v>
      </c>
      <c r="C13" s="131">
        <v>90.375</v>
      </c>
      <c r="D13" s="55">
        <v>86.5</v>
      </c>
      <c r="E13" s="63" t="s">
        <v>182</v>
      </c>
      <c r="F13" s="40" t="s">
        <v>339</v>
      </c>
      <c r="G13" s="81">
        <f t="shared" si="0"/>
        <v>363</v>
      </c>
      <c r="H13" s="68">
        <f t="shared" si="1"/>
        <v>363</v>
      </c>
      <c r="I13" s="68">
        <f t="shared" si="2"/>
        <v>33.58</v>
      </c>
      <c r="J13" s="68">
        <f t="shared" si="3"/>
        <v>396.58</v>
      </c>
      <c r="K13" s="41"/>
      <c r="L13" s="42">
        <v>181.09</v>
      </c>
      <c r="M13" s="59">
        <f t="shared" si="4"/>
        <v>362.18</v>
      </c>
      <c r="P13" s="64">
        <f t="shared" si="5"/>
        <v>181.09</v>
      </c>
      <c r="R13" s="82">
        <f t="shared" si="6"/>
        <v>54.29</v>
      </c>
    </row>
    <row r="14" spans="1:20" s="43" customFormat="1" ht="30" customHeight="1">
      <c r="A14" s="130">
        <v>1</v>
      </c>
      <c r="B14" s="130" t="s">
        <v>284</v>
      </c>
      <c r="C14" s="131">
        <v>63</v>
      </c>
      <c r="D14" s="55">
        <v>86.5</v>
      </c>
      <c r="E14" s="63" t="s">
        <v>182</v>
      </c>
      <c r="F14" s="40" t="s">
        <v>339</v>
      </c>
      <c r="G14" s="81">
        <f t="shared" si="0"/>
        <v>260</v>
      </c>
      <c r="H14" s="68">
        <f t="shared" si="1"/>
        <v>260</v>
      </c>
      <c r="I14" s="68">
        <f t="shared" si="2"/>
        <v>24.05</v>
      </c>
      <c r="J14" s="68">
        <f t="shared" si="3"/>
        <v>284.05</v>
      </c>
      <c r="K14" s="41"/>
      <c r="L14" s="42">
        <v>129.53</v>
      </c>
      <c r="M14" s="59">
        <f t="shared" si="4"/>
        <v>259.06</v>
      </c>
      <c r="P14" s="64">
        <f t="shared" si="5"/>
        <v>129.53</v>
      </c>
      <c r="R14" s="82">
        <f t="shared" si="6"/>
        <v>37.840000000000003</v>
      </c>
    </row>
    <row r="15" spans="1:20" s="43" customFormat="1" ht="30" customHeight="1">
      <c r="A15" s="130">
        <v>1</v>
      </c>
      <c r="B15" s="130" t="s">
        <v>285</v>
      </c>
      <c r="C15" s="131">
        <v>70.125</v>
      </c>
      <c r="D15" s="55">
        <v>86.5</v>
      </c>
      <c r="E15" s="63" t="s">
        <v>182</v>
      </c>
      <c r="F15" s="40" t="s">
        <v>339</v>
      </c>
      <c r="G15" s="81">
        <f t="shared" si="0"/>
        <v>278</v>
      </c>
      <c r="H15" s="68">
        <f t="shared" si="1"/>
        <v>278</v>
      </c>
      <c r="I15" s="68">
        <f t="shared" si="2"/>
        <v>25.72</v>
      </c>
      <c r="J15" s="68">
        <f t="shared" si="3"/>
        <v>303.72000000000003</v>
      </c>
      <c r="K15" s="41"/>
      <c r="L15" s="42">
        <v>138.54</v>
      </c>
      <c r="M15" s="59">
        <f t="shared" si="4"/>
        <v>277.08</v>
      </c>
      <c r="P15" s="64">
        <f t="shared" si="5"/>
        <v>138.54</v>
      </c>
      <c r="R15" s="82">
        <f t="shared" si="6"/>
        <v>42.12</v>
      </c>
    </row>
    <row r="16" spans="1:20" s="43" customFormat="1" ht="30" customHeight="1">
      <c r="A16" s="130">
        <v>1</v>
      </c>
      <c r="B16" s="130" t="s">
        <v>286</v>
      </c>
      <c r="C16" s="131">
        <v>38.125</v>
      </c>
      <c r="D16" s="55">
        <v>86.5</v>
      </c>
      <c r="E16" s="63" t="s">
        <v>182</v>
      </c>
      <c r="F16" s="40" t="s">
        <v>339</v>
      </c>
      <c r="G16" s="81">
        <f t="shared" si="0"/>
        <v>197</v>
      </c>
      <c r="H16" s="68">
        <f t="shared" si="1"/>
        <v>197</v>
      </c>
      <c r="I16" s="68">
        <f t="shared" si="2"/>
        <v>18.22</v>
      </c>
      <c r="J16" s="68">
        <f t="shared" si="3"/>
        <v>215.22</v>
      </c>
      <c r="K16" s="41"/>
      <c r="L16" s="42">
        <v>98.07</v>
      </c>
      <c r="M16" s="59">
        <f t="shared" si="4"/>
        <v>196.14</v>
      </c>
      <c r="P16" s="64">
        <f t="shared" si="5"/>
        <v>98.07</v>
      </c>
      <c r="R16" s="82">
        <f t="shared" si="6"/>
        <v>22.9</v>
      </c>
    </row>
    <row r="17" spans="1:18" s="43" customFormat="1" ht="30" customHeight="1">
      <c r="A17" s="130">
        <v>1</v>
      </c>
      <c r="B17" s="130" t="s">
        <v>287</v>
      </c>
      <c r="C17" s="131">
        <v>79</v>
      </c>
      <c r="D17" s="55">
        <v>86.5</v>
      </c>
      <c r="E17" s="63" t="s">
        <v>182</v>
      </c>
      <c r="F17" s="40" t="s">
        <v>339</v>
      </c>
      <c r="G17" s="81">
        <f t="shared" si="0"/>
        <v>300</v>
      </c>
      <c r="H17" s="68">
        <f t="shared" si="1"/>
        <v>300</v>
      </c>
      <c r="I17" s="68">
        <f t="shared" si="2"/>
        <v>27.75</v>
      </c>
      <c r="J17" s="68">
        <f t="shared" si="3"/>
        <v>327.75</v>
      </c>
      <c r="K17" s="41"/>
      <c r="L17" s="42">
        <v>149.76</v>
      </c>
      <c r="M17" s="59">
        <f t="shared" si="4"/>
        <v>299.52</v>
      </c>
      <c r="P17" s="64">
        <f t="shared" si="5"/>
        <v>149.76</v>
      </c>
      <c r="R17" s="82">
        <f t="shared" si="6"/>
        <v>47.45</v>
      </c>
    </row>
    <row r="18" spans="1:18" s="43" customFormat="1" ht="30" customHeight="1">
      <c r="A18" s="130">
        <v>1</v>
      </c>
      <c r="B18" s="130" t="s">
        <v>288</v>
      </c>
      <c r="C18" s="131">
        <v>80.125</v>
      </c>
      <c r="D18" s="55">
        <v>86.5</v>
      </c>
      <c r="E18" s="63" t="s">
        <v>182</v>
      </c>
      <c r="F18" s="40" t="s">
        <v>339</v>
      </c>
      <c r="G18" s="81">
        <f t="shared" si="0"/>
        <v>303</v>
      </c>
      <c r="H18" s="68">
        <f t="shared" si="1"/>
        <v>303</v>
      </c>
      <c r="I18" s="68">
        <f t="shared" si="2"/>
        <v>28.03</v>
      </c>
      <c r="J18" s="68">
        <f t="shared" si="3"/>
        <v>331.03</v>
      </c>
      <c r="K18" s="41"/>
      <c r="L18" s="42">
        <v>151.19</v>
      </c>
      <c r="M18" s="59">
        <f t="shared" si="4"/>
        <v>302.38</v>
      </c>
      <c r="P18" s="64">
        <f t="shared" si="5"/>
        <v>151.19</v>
      </c>
      <c r="R18" s="82">
        <f t="shared" si="6"/>
        <v>48.13</v>
      </c>
    </row>
    <row r="19" spans="1:18" s="43" customFormat="1" ht="30" customHeight="1">
      <c r="A19" s="55">
        <v>1</v>
      </c>
      <c r="B19" s="55" t="s">
        <v>289</v>
      </c>
      <c r="C19" s="122">
        <v>67.375</v>
      </c>
      <c r="D19" s="55">
        <v>86.5</v>
      </c>
      <c r="E19" s="63" t="s">
        <v>182</v>
      </c>
      <c r="F19" s="40" t="s">
        <v>339</v>
      </c>
      <c r="G19" s="81">
        <f t="shared" si="0"/>
        <v>271</v>
      </c>
      <c r="H19" s="68">
        <f t="shared" si="1"/>
        <v>271</v>
      </c>
      <c r="I19" s="68">
        <f t="shared" si="2"/>
        <v>25.07</v>
      </c>
      <c r="J19" s="68">
        <f t="shared" si="3"/>
        <v>296.07</v>
      </c>
      <c r="K19" s="41"/>
      <c r="L19" s="42">
        <v>135.06</v>
      </c>
      <c r="M19" s="59">
        <f t="shared" si="4"/>
        <v>270.12</v>
      </c>
      <c r="P19" s="64">
        <f t="shared" si="5"/>
        <v>135.06</v>
      </c>
      <c r="R19" s="82">
        <f t="shared" si="6"/>
        <v>40.47</v>
      </c>
    </row>
    <row r="20" spans="1:18" s="43" customFormat="1" ht="30" customHeight="1">
      <c r="A20" s="55">
        <v>1</v>
      </c>
      <c r="B20" s="55" t="s">
        <v>290</v>
      </c>
      <c r="C20" s="122">
        <v>32.25</v>
      </c>
      <c r="D20" s="55">
        <v>86.5</v>
      </c>
      <c r="E20" s="63" t="s">
        <v>182</v>
      </c>
      <c r="F20" s="40" t="s">
        <v>339</v>
      </c>
      <c r="G20" s="81">
        <f t="shared" si="0"/>
        <v>182</v>
      </c>
      <c r="H20" s="68">
        <f t="shared" si="1"/>
        <v>182</v>
      </c>
      <c r="I20" s="68">
        <f t="shared" si="2"/>
        <v>16.84</v>
      </c>
      <c r="J20" s="68">
        <f t="shared" si="3"/>
        <v>198.84</v>
      </c>
      <c r="K20" s="41"/>
      <c r="L20" s="42">
        <v>90.66</v>
      </c>
      <c r="M20" s="59">
        <f t="shared" si="4"/>
        <v>181.32</v>
      </c>
      <c r="P20" s="64">
        <f t="shared" si="5"/>
        <v>90.66</v>
      </c>
      <c r="R20" s="82">
        <f t="shared" si="6"/>
        <v>19.37</v>
      </c>
    </row>
    <row r="21" spans="1:18" s="43" customFormat="1" ht="30" customHeight="1">
      <c r="A21" s="55">
        <v>1</v>
      </c>
      <c r="B21" s="55" t="s">
        <v>291</v>
      </c>
      <c r="C21" s="122">
        <v>64.5</v>
      </c>
      <c r="D21" s="55">
        <v>86.5</v>
      </c>
      <c r="E21" s="63" t="s">
        <v>182</v>
      </c>
      <c r="F21" s="40" t="s">
        <v>339</v>
      </c>
      <c r="G21" s="81">
        <f t="shared" si="0"/>
        <v>263</v>
      </c>
      <c r="H21" s="68">
        <f t="shared" si="1"/>
        <v>263</v>
      </c>
      <c r="I21" s="68">
        <f t="shared" si="2"/>
        <v>24.33</v>
      </c>
      <c r="J21" s="68">
        <f t="shared" si="3"/>
        <v>287.33</v>
      </c>
      <c r="K21" s="41"/>
      <c r="L21" s="42">
        <v>131.41999999999999</v>
      </c>
      <c r="M21" s="59">
        <f t="shared" si="4"/>
        <v>262.83999999999997</v>
      </c>
      <c r="P21" s="64">
        <f t="shared" si="5"/>
        <v>131.41999999999999</v>
      </c>
      <c r="R21" s="82">
        <f t="shared" si="6"/>
        <v>38.74</v>
      </c>
    </row>
    <row r="22" spans="1:18" s="43" customFormat="1" ht="30" customHeight="1">
      <c r="A22" s="55">
        <v>1</v>
      </c>
      <c r="B22" s="55" t="s">
        <v>292</v>
      </c>
      <c r="C22" s="122">
        <v>32.375</v>
      </c>
      <c r="D22" s="55">
        <v>86.5</v>
      </c>
      <c r="E22" s="63" t="s">
        <v>182</v>
      </c>
      <c r="F22" s="40" t="s">
        <v>339</v>
      </c>
      <c r="G22" s="81">
        <f t="shared" si="0"/>
        <v>182</v>
      </c>
      <c r="H22" s="68">
        <f t="shared" si="1"/>
        <v>182</v>
      </c>
      <c r="I22" s="68">
        <f t="shared" si="2"/>
        <v>16.84</v>
      </c>
      <c r="J22" s="68">
        <f t="shared" si="3"/>
        <v>198.84</v>
      </c>
      <c r="K22" s="41"/>
      <c r="L22" s="42">
        <v>90.8</v>
      </c>
      <c r="M22" s="59">
        <f t="shared" si="4"/>
        <v>181.6</v>
      </c>
      <c r="P22" s="64">
        <f t="shared" si="5"/>
        <v>90.8</v>
      </c>
      <c r="R22" s="82">
        <f t="shared" si="6"/>
        <v>19.45</v>
      </c>
    </row>
    <row r="23" spans="1:18" s="43" customFormat="1" ht="30" customHeight="1">
      <c r="A23" s="55">
        <v>1</v>
      </c>
      <c r="B23" s="55" t="s">
        <v>293</v>
      </c>
      <c r="C23" s="122">
        <v>67</v>
      </c>
      <c r="D23" s="55">
        <v>86.5</v>
      </c>
      <c r="E23" s="63" t="s">
        <v>182</v>
      </c>
      <c r="F23" s="40" t="s">
        <v>339</v>
      </c>
      <c r="G23" s="81">
        <f t="shared" si="0"/>
        <v>271</v>
      </c>
      <c r="H23" s="68">
        <f t="shared" si="1"/>
        <v>271</v>
      </c>
      <c r="I23" s="68">
        <f t="shared" si="2"/>
        <v>25.07</v>
      </c>
      <c r="J23" s="68">
        <f t="shared" si="3"/>
        <v>296.07</v>
      </c>
      <c r="K23" s="41"/>
      <c r="L23" s="42">
        <v>135.06</v>
      </c>
      <c r="M23" s="59">
        <f t="shared" si="4"/>
        <v>270.12</v>
      </c>
      <c r="P23" s="64">
        <f t="shared" si="5"/>
        <v>135.06</v>
      </c>
      <c r="R23" s="82">
        <f t="shared" si="6"/>
        <v>40.25</v>
      </c>
    </row>
    <row r="24" spans="1:18" s="43" customFormat="1" ht="30" customHeight="1">
      <c r="A24" s="55">
        <v>1</v>
      </c>
      <c r="B24" s="55" t="s">
        <v>294</v>
      </c>
      <c r="C24" s="122">
        <v>64.75</v>
      </c>
      <c r="D24" s="55">
        <v>86.5</v>
      </c>
      <c r="E24" s="63" t="s">
        <v>182</v>
      </c>
      <c r="F24" s="40" t="s">
        <v>339</v>
      </c>
      <c r="G24" s="81">
        <f t="shared" si="0"/>
        <v>264</v>
      </c>
      <c r="H24" s="68">
        <f t="shared" si="1"/>
        <v>264</v>
      </c>
      <c r="I24" s="68">
        <f t="shared" si="2"/>
        <v>24.42</v>
      </c>
      <c r="J24" s="68">
        <f t="shared" si="3"/>
        <v>288.42</v>
      </c>
      <c r="K24" s="41"/>
      <c r="L24" s="42">
        <v>131.74</v>
      </c>
      <c r="M24" s="59">
        <f t="shared" si="4"/>
        <v>263.48</v>
      </c>
      <c r="P24" s="64">
        <f t="shared" si="5"/>
        <v>131.74</v>
      </c>
      <c r="R24" s="82">
        <f t="shared" si="6"/>
        <v>38.89</v>
      </c>
    </row>
    <row r="25" spans="1:18" s="43" customFormat="1" ht="30" customHeight="1">
      <c r="A25" s="55">
        <v>1</v>
      </c>
      <c r="B25" s="55" t="s">
        <v>295</v>
      </c>
      <c r="C25" s="122">
        <v>67.5</v>
      </c>
      <c r="D25" s="55">
        <v>86.5</v>
      </c>
      <c r="E25" s="63" t="s">
        <v>182</v>
      </c>
      <c r="F25" s="40" t="s">
        <v>339</v>
      </c>
      <c r="G25" s="81">
        <f t="shared" si="0"/>
        <v>271</v>
      </c>
      <c r="H25" s="68">
        <f t="shared" si="1"/>
        <v>271</v>
      </c>
      <c r="I25" s="68">
        <f t="shared" si="2"/>
        <v>25.07</v>
      </c>
      <c r="J25" s="68">
        <f t="shared" si="3"/>
        <v>296.07</v>
      </c>
      <c r="K25" s="41"/>
      <c r="L25" s="42">
        <v>135.21</v>
      </c>
      <c r="M25" s="59">
        <f t="shared" si="4"/>
        <v>270.42</v>
      </c>
      <c r="P25" s="64">
        <f t="shared" si="5"/>
        <v>135.21</v>
      </c>
      <c r="R25" s="82">
        <f t="shared" si="6"/>
        <v>40.549999999999997</v>
      </c>
    </row>
    <row r="26" spans="1:18" s="43" customFormat="1" ht="30" customHeight="1">
      <c r="A26" s="55">
        <v>1</v>
      </c>
      <c r="B26" s="55" t="s">
        <v>296</v>
      </c>
      <c r="C26" s="122">
        <v>32.125</v>
      </c>
      <c r="D26" s="55">
        <v>86.5</v>
      </c>
      <c r="E26" s="63" t="s">
        <v>182</v>
      </c>
      <c r="F26" s="40" t="s">
        <v>339</v>
      </c>
      <c r="G26" s="81">
        <f t="shared" si="0"/>
        <v>181</v>
      </c>
      <c r="H26" s="68">
        <f t="shared" si="1"/>
        <v>181</v>
      </c>
      <c r="I26" s="68">
        <f t="shared" si="2"/>
        <v>16.739999999999998</v>
      </c>
      <c r="J26" s="68">
        <f t="shared" si="3"/>
        <v>197.74</v>
      </c>
      <c r="K26" s="41"/>
      <c r="L26" s="42">
        <v>90.49</v>
      </c>
      <c r="M26" s="59">
        <f t="shared" si="4"/>
        <v>180.98</v>
      </c>
      <c r="P26" s="64">
        <f t="shared" si="5"/>
        <v>90.49</v>
      </c>
      <c r="R26" s="82">
        <f t="shared" si="6"/>
        <v>19.3</v>
      </c>
    </row>
    <row r="27" spans="1:18" s="43" customFormat="1" ht="30" customHeight="1">
      <c r="A27" s="55">
        <v>1</v>
      </c>
      <c r="B27" s="55" t="s">
        <v>297</v>
      </c>
      <c r="C27" s="122">
        <v>64.625</v>
      </c>
      <c r="D27" s="55">
        <v>86.5</v>
      </c>
      <c r="E27" s="63" t="s">
        <v>182</v>
      </c>
      <c r="F27" s="40" t="s">
        <v>339</v>
      </c>
      <c r="G27" s="81">
        <f t="shared" si="0"/>
        <v>264</v>
      </c>
      <c r="H27" s="68">
        <f t="shared" si="1"/>
        <v>264</v>
      </c>
      <c r="I27" s="68">
        <f t="shared" si="2"/>
        <v>24.42</v>
      </c>
      <c r="J27" s="68">
        <f t="shared" si="3"/>
        <v>288.42</v>
      </c>
      <c r="K27" s="41"/>
      <c r="L27" s="42">
        <v>131.59</v>
      </c>
      <c r="M27" s="59">
        <f t="shared" si="4"/>
        <v>263.18</v>
      </c>
      <c r="P27" s="64">
        <f t="shared" si="5"/>
        <v>131.59</v>
      </c>
      <c r="R27" s="82">
        <f t="shared" si="6"/>
        <v>38.82</v>
      </c>
    </row>
    <row r="28" spans="1:18" s="43" customFormat="1" ht="30" customHeight="1">
      <c r="A28" s="55">
        <v>1</v>
      </c>
      <c r="B28" s="55" t="s">
        <v>298</v>
      </c>
      <c r="C28" s="122">
        <v>67.375</v>
      </c>
      <c r="D28" s="55">
        <v>86.5</v>
      </c>
      <c r="E28" s="63" t="s">
        <v>182</v>
      </c>
      <c r="F28" s="40" t="s">
        <v>339</v>
      </c>
      <c r="G28" s="81">
        <f t="shared" si="0"/>
        <v>271</v>
      </c>
      <c r="H28" s="68">
        <f t="shared" si="1"/>
        <v>271</v>
      </c>
      <c r="I28" s="68">
        <f t="shared" si="2"/>
        <v>25.07</v>
      </c>
      <c r="J28" s="68">
        <f t="shared" si="3"/>
        <v>296.07</v>
      </c>
      <c r="K28" s="41"/>
      <c r="L28" s="42">
        <v>135.06</v>
      </c>
      <c r="M28" s="59">
        <f t="shared" si="4"/>
        <v>270.12</v>
      </c>
      <c r="P28" s="64">
        <f t="shared" si="5"/>
        <v>135.06</v>
      </c>
      <c r="R28" s="82">
        <f t="shared" si="6"/>
        <v>40.47</v>
      </c>
    </row>
    <row r="29" spans="1:18" s="43" customFormat="1" ht="30" customHeight="1">
      <c r="A29" s="55">
        <v>1</v>
      </c>
      <c r="B29" s="55" t="s">
        <v>299</v>
      </c>
      <c r="C29" s="122">
        <v>32.125</v>
      </c>
      <c r="D29" s="55">
        <v>86.5</v>
      </c>
      <c r="E29" s="63" t="s">
        <v>182</v>
      </c>
      <c r="F29" s="40" t="s">
        <v>339</v>
      </c>
      <c r="G29" s="81">
        <f t="shared" si="0"/>
        <v>181</v>
      </c>
      <c r="H29" s="68">
        <f t="shared" si="1"/>
        <v>181</v>
      </c>
      <c r="I29" s="68">
        <f t="shared" si="2"/>
        <v>16.739999999999998</v>
      </c>
      <c r="J29" s="68">
        <f t="shared" si="3"/>
        <v>197.74</v>
      </c>
      <c r="K29" s="41"/>
      <c r="L29" s="42">
        <v>90.49</v>
      </c>
      <c r="M29" s="59">
        <f t="shared" si="4"/>
        <v>180.98</v>
      </c>
      <c r="P29" s="64">
        <f t="shared" si="5"/>
        <v>90.49</v>
      </c>
      <c r="R29" s="82">
        <f t="shared" si="6"/>
        <v>19.3</v>
      </c>
    </row>
    <row r="30" spans="1:18" s="43" customFormat="1" ht="30" customHeight="1">
      <c r="A30" s="55">
        <v>1</v>
      </c>
      <c r="B30" s="55" t="s">
        <v>301</v>
      </c>
      <c r="C30" s="122">
        <v>84</v>
      </c>
      <c r="D30" s="55">
        <v>86.5</v>
      </c>
      <c r="E30" s="63" t="s">
        <v>182</v>
      </c>
      <c r="F30" s="40" t="s">
        <v>339</v>
      </c>
      <c r="G30" s="81">
        <f t="shared" si="0"/>
        <v>313</v>
      </c>
      <c r="H30" s="68">
        <f t="shared" si="1"/>
        <v>313</v>
      </c>
      <c r="I30" s="68">
        <f t="shared" si="2"/>
        <v>28.95</v>
      </c>
      <c r="J30" s="68">
        <f t="shared" si="3"/>
        <v>341.95</v>
      </c>
      <c r="K30" s="41"/>
      <c r="L30" s="42">
        <v>156.08000000000001</v>
      </c>
      <c r="M30" s="59">
        <f t="shared" si="4"/>
        <v>312.16000000000003</v>
      </c>
      <c r="P30" s="64">
        <f t="shared" si="5"/>
        <v>156.08000000000001</v>
      </c>
      <c r="R30" s="82">
        <f t="shared" si="6"/>
        <v>50.46</v>
      </c>
    </row>
    <row r="31" spans="1:18" s="43" customFormat="1" ht="30" customHeight="1">
      <c r="A31" s="55">
        <v>1</v>
      </c>
      <c r="B31" s="55" t="s">
        <v>300</v>
      </c>
      <c r="C31" s="122">
        <v>67</v>
      </c>
      <c r="D31" s="55">
        <v>86.5</v>
      </c>
      <c r="E31" s="63" t="s">
        <v>182</v>
      </c>
      <c r="F31" s="40" t="s">
        <v>339</v>
      </c>
      <c r="G31" s="81">
        <f t="shared" si="0"/>
        <v>270</v>
      </c>
      <c r="H31" s="68">
        <f t="shared" si="1"/>
        <v>270</v>
      </c>
      <c r="I31" s="68">
        <f t="shared" si="2"/>
        <v>24.98</v>
      </c>
      <c r="J31" s="68">
        <f t="shared" si="3"/>
        <v>294.98</v>
      </c>
      <c r="K31" s="41"/>
      <c r="L31" s="42">
        <v>134.59</v>
      </c>
      <c r="M31" s="59">
        <f t="shared" si="4"/>
        <v>269.18</v>
      </c>
      <c r="P31" s="64">
        <f t="shared" si="5"/>
        <v>134.59</v>
      </c>
      <c r="R31" s="82">
        <f t="shared" si="6"/>
        <v>40.25</v>
      </c>
    </row>
    <row r="32" spans="1:18" s="43" customFormat="1" ht="30" customHeight="1">
      <c r="A32" s="55">
        <v>1</v>
      </c>
      <c r="B32" s="55" t="s">
        <v>302</v>
      </c>
      <c r="C32" s="122">
        <v>52.625</v>
      </c>
      <c r="D32" s="55">
        <v>86.5</v>
      </c>
      <c r="E32" s="63" t="s">
        <v>182</v>
      </c>
      <c r="F32" s="40" t="s">
        <v>339</v>
      </c>
      <c r="G32" s="81">
        <f t="shared" si="0"/>
        <v>233</v>
      </c>
      <c r="H32" s="68">
        <f t="shared" si="1"/>
        <v>233</v>
      </c>
      <c r="I32" s="68">
        <f t="shared" si="2"/>
        <v>21.55</v>
      </c>
      <c r="J32" s="68">
        <f t="shared" si="3"/>
        <v>254.55</v>
      </c>
      <c r="K32" s="41"/>
      <c r="L32" s="42">
        <v>116.42</v>
      </c>
      <c r="M32" s="59">
        <f t="shared" si="4"/>
        <v>232.84</v>
      </c>
      <c r="P32" s="64">
        <f t="shared" si="5"/>
        <v>116.42</v>
      </c>
      <c r="R32" s="82">
        <f t="shared" si="6"/>
        <v>31.61</v>
      </c>
    </row>
    <row r="33" spans="1:18" s="43" customFormat="1" ht="30" customHeight="1">
      <c r="A33" s="55">
        <v>1</v>
      </c>
      <c r="B33" s="55" t="s">
        <v>303</v>
      </c>
      <c r="C33" s="122">
        <v>63</v>
      </c>
      <c r="D33" s="55">
        <v>26</v>
      </c>
      <c r="E33" s="63" t="s">
        <v>182</v>
      </c>
      <c r="F33" s="40" t="s">
        <v>339</v>
      </c>
      <c r="G33" s="81">
        <f t="shared" si="0"/>
        <v>182</v>
      </c>
      <c r="H33" s="68">
        <f t="shared" si="1"/>
        <v>182</v>
      </c>
      <c r="I33" s="68">
        <f t="shared" si="2"/>
        <v>16.84</v>
      </c>
      <c r="J33" s="68">
        <f t="shared" si="3"/>
        <v>198.84</v>
      </c>
      <c r="K33" s="41"/>
      <c r="L33" s="42">
        <v>90.89</v>
      </c>
      <c r="M33" s="59">
        <f t="shared" si="4"/>
        <v>181.78</v>
      </c>
      <c r="P33" s="64">
        <f t="shared" si="5"/>
        <v>90.89</v>
      </c>
      <c r="R33" s="82">
        <f t="shared" si="6"/>
        <v>11.38</v>
      </c>
    </row>
    <row r="34" spans="1:18" s="43" customFormat="1" ht="30" customHeight="1">
      <c r="A34" s="55">
        <v>1</v>
      </c>
      <c r="B34" s="55" t="s">
        <v>304</v>
      </c>
      <c r="C34" s="122">
        <v>23</v>
      </c>
      <c r="D34" s="55">
        <v>85</v>
      </c>
      <c r="E34" s="63" t="s">
        <v>182</v>
      </c>
      <c r="F34" s="40" t="s">
        <v>339</v>
      </c>
      <c r="G34" s="81">
        <f t="shared" si="0"/>
        <v>152</v>
      </c>
      <c r="H34" s="68">
        <f t="shared" si="1"/>
        <v>152</v>
      </c>
      <c r="I34" s="68">
        <f t="shared" si="2"/>
        <v>14.06</v>
      </c>
      <c r="J34" s="68">
        <f t="shared" si="3"/>
        <v>166.06</v>
      </c>
      <c r="K34" s="41"/>
      <c r="L34" s="42">
        <v>75.88</v>
      </c>
      <c r="M34" s="59">
        <f t="shared" si="4"/>
        <v>151.76</v>
      </c>
      <c r="P34" s="64">
        <f t="shared" si="5"/>
        <v>75.88</v>
      </c>
      <c r="R34" s="82">
        <f t="shared" si="6"/>
        <v>13.58</v>
      </c>
    </row>
    <row r="35" spans="1:18" s="43" customFormat="1" ht="30" customHeight="1">
      <c r="A35" s="55">
        <v>1</v>
      </c>
      <c r="B35" s="55" t="s">
        <v>305</v>
      </c>
      <c r="C35" s="122">
        <v>27.375</v>
      </c>
      <c r="D35" s="55">
        <v>72</v>
      </c>
      <c r="E35" s="63" t="s">
        <v>182</v>
      </c>
      <c r="F35" s="40" t="s">
        <v>339</v>
      </c>
      <c r="G35" s="81">
        <f t="shared" si="0"/>
        <v>167</v>
      </c>
      <c r="H35" s="68">
        <f t="shared" si="1"/>
        <v>167</v>
      </c>
      <c r="I35" s="68">
        <f t="shared" si="2"/>
        <v>15.45</v>
      </c>
      <c r="J35" s="68">
        <f t="shared" si="3"/>
        <v>182.45</v>
      </c>
      <c r="K35" s="41"/>
      <c r="L35" s="42">
        <v>83.01</v>
      </c>
      <c r="M35" s="59">
        <f t="shared" si="4"/>
        <v>166.02</v>
      </c>
      <c r="P35" s="64">
        <f t="shared" si="5"/>
        <v>83.01</v>
      </c>
      <c r="R35" s="82">
        <f t="shared" si="6"/>
        <v>13.69</v>
      </c>
    </row>
    <row r="36" spans="1:18" s="43" customFormat="1" ht="30" customHeight="1">
      <c r="A36" s="55">
        <v>1</v>
      </c>
      <c r="B36" s="55" t="s">
        <v>306</v>
      </c>
      <c r="C36" s="122">
        <v>63</v>
      </c>
      <c r="D36" s="55">
        <v>26</v>
      </c>
      <c r="E36" s="63" t="s">
        <v>182</v>
      </c>
      <c r="F36" s="40" t="s">
        <v>339</v>
      </c>
      <c r="G36" s="81">
        <f t="shared" si="0"/>
        <v>182</v>
      </c>
      <c r="H36" s="68">
        <f t="shared" si="1"/>
        <v>182</v>
      </c>
      <c r="I36" s="68">
        <f t="shared" si="2"/>
        <v>16.84</v>
      </c>
      <c r="J36" s="68">
        <f t="shared" si="3"/>
        <v>198.84</v>
      </c>
      <c r="K36" s="41"/>
      <c r="L36" s="42">
        <v>90.89</v>
      </c>
      <c r="M36" s="59">
        <f t="shared" si="4"/>
        <v>181.78</v>
      </c>
      <c r="P36" s="64">
        <f t="shared" si="5"/>
        <v>90.89</v>
      </c>
      <c r="R36" s="82">
        <f t="shared" si="6"/>
        <v>11.38</v>
      </c>
    </row>
    <row r="37" spans="1:18" s="43" customFormat="1" ht="30" customHeight="1">
      <c r="A37" s="55">
        <v>1</v>
      </c>
      <c r="B37" s="55" t="s">
        <v>307</v>
      </c>
      <c r="C37" s="122">
        <v>23</v>
      </c>
      <c r="D37" s="55">
        <v>85</v>
      </c>
      <c r="E37" s="63" t="s">
        <v>182</v>
      </c>
      <c r="F37" s="40" t="s">
        <v>339</v>
      </c>
      <c r="G37" s="81">
        <f t="shared" si="0"/>
        <v>152</v>
      </c>
      <c r="H37" s="68">
        <f t="shared" si="1"/>
        <v>152</v>
      </c>
      <c r="I37" s="68">
        <f t="shared" si="2"/>
        <v>14.06</v>
      </c>
      <c r="J37" s="68">
        <f t="shared" si="3"/>
        <v>166.06</v>
      </c>
      <c r="K37" s="41"/>
      <c r="L37" s="42">
        <v>75.88</v>
      </c>
      <c r="M37" s="59">
        <f t="shared" si="4"/>
        <v>151.76</v>
      </c>
      <c r="P37" s="64">
        <f t="shared" si="5"/>
        <v>75.88</v>
      </c>
      <c r="R37" s="82">
        <f t="shared" si="6"/>
        <v>13.58</v>
      </c>
    </row>
    <row r="38" spans="1:18" s="43" customFormat="1" ht="30" customHeight="1">
      <c r="A38" s="55">
        <v>1</v>
      </c>
      <c r="B38" s="55" t="s">
        <v>308</v>
      </c>
      <c r="C38" s="122" t="s">
        <v>184</v>
      </c>
      <c r="D38" s="55">
        <v>72</v>
      </c>
      <c r="E38" s="63" t="s">
        <v>182</v>
      </c>
      <c r="F38" s="40" t="s">
        <v>339</v>
      </c>
      <c r="G38" s="81">
        <f t="shared" si="0"/>
        <v>167</v>
      </c>
      <c r="H38" s="68">
        <f t="shared" si="1"/>
        <v>167</v>
      </c>
      <c r="I38" s="68">
        <f t="shared" si="2"/>
        <v>15.45</v>
      </c>
      <c r="J38" s="68">
        <f t="shared" si="3"/>
        <v>182.45</v>
      </c>
      <c r="K38" s="41"/>
      <c r="L38" s="42">
        <v>83.01</v>
      </c>
      <c r="M38" s="59">
        <f t="shared" si="4"/>
        <v>166.02</v>
      </c>
      <c r="P38" s="64">
        <f t="shared" si="5"/>
        <v>83.01</v>
      </c>
      <c r="R38" s="82" t="e">
        <f t="shared" si="6"/>
        <v>#VALUE!</v>
      </c>
    </row>
    <row r="39" spans="1:18" s="43" customFormat="1" ht="30" customHeight="1">
      <c r="A39" s="55">
        <v>1</v>
      </c>
      <c r="B39" s="55" t="s">
        <v>309</v>
      </c>
      <c r="C39" s="122">
        <v>36</v>
      </c>
      <c r="D39" s="55">
        <v>86.5</v>
      </c>
      <c r="E39" s="63" t="s">
        <v>182</v>
      </c>
      <c r="F39" s="40" t="s">
        <v>339</v>
      </c>
      <c r="G39" s="81">
        <f t="shared" si="0"/>
        <v>191</v>
      </c>
      <c r="H39" s="68">
        <f t="shared" si="1"/>
        <v>191</v>
      </c>
      <c r="I39" s="68">
        <f t="shared" si="2"/>
        <v>17.670000000000002</v>
      </c>
      <c r="J39" s="68">
        <f t="shared" si="3"/>
        <v>208.67</v>
      </c>
      <c r="K39" s="41"/>
      <c r="L39" s="42">
        <v>95.39</v>
      </c>
      <c r="M39" s="59">
        <f t="shared" si="4"/>
        <v>190.78</v>
      </c>
      <c r="P39" s="64">
        <f t="shared" si="5"/>
        <v>95.39</v>
      </c>
      <c r="R39" s="82">
        <f t="shared" si="6"/>
        <v>21.63</v>
      </c>
    </row>
    <row r="40" spans="1:18" s="43" customFormat="1" ht="30" customHeight="1">
      <c r="A40" s="55">
        <v>1</v>
      </c>
      <c r="B40" s="55" t="s">
        <v>310</v>
      </c>
      <c r="C40" s="122">
        <v>59.125</v>
      </c>
      <c r="D40" s="55">
        <v>86.5</v>
      </c>
      <c r="E40" s="63" t="s">
        <v>182</v>
      </c>
      <c r="F40" s="40" t="s">
        <v>339</v>
      </c>
      <c r="G40" s="81">
        <f t="shared" si="0"/>
        <v>250</v>
      </c>
      <c r="H40" s="68">
        <f t="shared" si="1"/>
        <v>250</v>
      </c>
      <c r="I40" s="68">
        <f t="shared" si="2"/>
        <v>23.13</v>
      </c>
      <c r="J40" s="68">
        <f t="shared" si="3"/>
        <v>273.13</v>
      </c>
      <c r="K40" s="41"/>
      <c r="L40" s="42">
        <v>124.63</v>
      </c>
      <c r="M40" s="59">
        <f t="shared" si="4"/>
        <v>249.26</v>
      </c>
      <c r="P40" s="64">
        <f t="shared" si="5"/>
        <v>124.63</v>
      </c>
      <c r="R40" s="82">
        <f t="shared" si="6"/>
        <v>35.520000000000003</v>
      </c>
    </row>
    <row r="41" spans="1:18" s="43" customFormat="1" ht="30" customHeight="1">
      <c r="A41" s="55">
        <v>1</v>
      </c>
      <c r="B41" s="55" t="s">
        <v>311</v>
      </c>
      <c r="C41" s="122">
        <v>28.125</v>
      </c>
      <c r="D41" s="55">
        <v>86.5</v>
      </c>
      <c r="E41" s="63" t="s">
        <v>182</v>
      </c>
      <c r="F41" s="40" t="s">
        <v>339</v>
      </c>
      <c r="G41" s="81">
        <f t="shared" si="0"/>
        <v>171</v>
      </c>
      <c r="H41" s="68">
        <f t="shared" si="1"/>
        <v>171</v>
      </c>
      <c r="I41" s="68">
        <f t="shared" si="2"/>
        <v>15.82</v>
      </c>
      <c r="J41" s="68">
        <f t="shared" si="3"/>
        <v>186.82</v>
      </c>
      <c r="K41" s="41"/>
      <c r="L41" s="42">
        <v>85.43</v>
      </c>
      <c r="M41" s="59">
        <f t="shared" si="4"/>
        <v>170.86</v>
      </c>
      <c r="P41" s="64">
        <f t="shared" si="5"/>
        <v>85.43</v>
      </c>
      <c r="R41" s="82">
        <f t="shared" si="6"/>
        <v>16.89</v>
      </c>
    </row>
    <row r="42" spans="1:18" s="43" customFormat="1" ht="30" customHeight="1">
      <c r="A42" s="55">
        <v>1</v>
      </c>
      <c r="B42" s="55" t="s">
        <v>312</v>
      </c>
      <c r="C42" s="122">
        <v>56.25</v>
      </c>
      <c r="D42" s="55">
        <v>86.5</v>
      </c>
      <c r="E42" s="63" t="s">
        <v>182</v>
      </c>
      <c r="F42" s="40" t="s">
        <v>339</v>
      </c>
      <c r="G42" s="81">
        <f t="shared" si="0"/>
        <v>242</v>
      </c>
      <c r="H42" s="68">
        <f t="shared" si="1"/>
        <v>242</v>
      </c>
      <c r="I42" s="68">
        <f t="shared" si="2"/>
        <v>22.39</v>
      </c>
      <c r="J42" s="68">
        <f t="shared" si="3"/>
        <v>264.39</v>
      </c>
      <c r="K42" s="41"/>
      <c r="L42" s="42">
        <v>121</v>
      </c>
      <c r="M42" s="59">
        <f t="shared" si="4"/>
        <v>242</v>
      </c>
      <c r="P42" s="64">
        <f t="shared" si="5"/>
        <v>121</v>
      </c>
      <c r="R42" s="82">
        <f t="shared" si="6"/>
        <v>33.79</v>
      </c>
    </row>
    <row r="43" spans="1:18" s="43" customFormat="1" ht="30" customHeight="1">
      <c r="A43" s="55">
        <v>1</v>
      </c>
      <c r="B43" s="55" t="s">
        <v>313</v>
      </c>
      <c r="C43" s="122">
        <v>34.125</v>
      </c>
      <c r="D43" s="55">
        <v>86.5</v>
      </c>
      <c r="E43" s="63" t="s">
        <v>182</v>
      </c>
      <c r="F43" s="40" t="s">
        <v>339</v>
      </c>
      <c r="G43" s="81">
        <f t="shared" si="0"/>
        <v>187</v>
      </c>
      <c r="H43" s="68">
        <f t="shared" si="1"/>
        <v>187</v>
      </c>
      <c r="I43" s="68">
        <f t="shared" si="2"/>
        <v>17.3</v>
      </c>
      <c r="J43" s="68">
        <f t="shared" si="3"/>
        <v>204.3</v>
      </c>
      <c r="K43" s="41"/>
      <c r="L43" s="42">
        <v>93.02</v>
      </c>
      <c r="M43" s="59">
        <f t="shared" si="4"/>
        <v>186.04</v>
      </c>
      <c r="P43" s="64">
        <f t="shared" si="5"/>
        <v>93.02</v>
      </c>
      <c r="R43" s="82">
        <f t="shared" si="6"/>
        <v>20.5</v>
      </c>
    </row>
    <row r="44" spans="1:18" s="43" customFormat="1" ht="30" customHeight="1">
      <c r="A44" s="55">
        <v>1</v>
      </c>
      <c r="B44" s="55" t="s">
        <v>314</v>
      </c>
      <c r="C44" s="122">
        <v>71</v>
      </c>
      <c r="D44" s="55">
        <v>86.5</v>
      </c>
      <c r="E44" s="63" t="s">
        <v>182</v>
      </c>
      <c r="F44" s="40" t="s">
        <v>339</v>
      </c>
      <c r="G44" s="81">
        <f t="shared" si="0"/>
        <v>280</v>
      </c>
      <c r="H44" s="68">
        <f t="shared" si="1"/>
        <v>280</v>
      </c>
      <c r="I44" s="68">
        <f t="shared" si="2"/>
        <v>25.9</v>
      </c>
      <c r="J44" s="68">
        <f t="shared" si="3"/>
        <v>305.89999999999998</v>
      </c>
      <c r="K44" s="41"/>
      <c r="L44" s="42">
        <v>139.65</v>
      </c>
      <c r="M44" s="59">
        <f t="shared" si="4"/>
        <v>279.3</v>
      </c>
      <c r="P44" s="64">
        <f t="shared" si="5"/>
        <v>139.65</v>
      </c>
      <c r="R44" s="82">
        <f t="shared" si="6"/>
        <v>42.65</v>
      </c>
    </row>
    <row r="45" spans="1:18" s="43" customFormat="1" ht="30" customHeight="1">
      <c r="A45" s="55">
        <v>1</v>
      </c>
      <c r="B45" s="55" t="s">
        <v>315</v>
      </c>
      <c r="C45" s="122">
        <v>68.625</v>
      </c>
      <c r="D45" s="55">
        <v>86.5</v>
      </c>
      <c r="E45" s="63" t="s">
        <v>182</v>
      </c>
      <c r="F45" s="40" t="s">
        <v>339</v>
      </c>
      <c r="G45" s="81">
        <f t="shared" si="0"/>
        <v>274</v>
      </c>
      <c r="H45" s="68">
        <f t="shared" si="1"/>
        <v>274</v>
      </c>
      <c r="I45" s="68">
        <f t="shared" si="2"/>
        <v>25.35</v>
      </c>
      <c r="J45" s="68">
        <f t="shared" si="3"/>
        <v>299.35000000000002</v>
      </c>
      <c r="K45" s="41"/>
      <c r="L45" s="42">
        <v>136.65</v>
      </c>
      <c r="M45" s="59">
        <f t="shared" si="4"/>
        <v>273.3</v>
      </c>
      <c r="P45" s="64">
        <f t="shared" si="5"/>
        <v>136.65</v>
      </c>
      <c r="R45" s="82">
        <f t="shared" si="6"/>
        <v>41.22</v>
      </c>
    </row>
    <row r="46" spans="1:18" s="43" customFormat="1" ht="30" customHeight="1">
      <c r="A46" s="55">
        <v>1</v>
      </c>
      <c r="B46" s="55" t="s">
        <v>316</v>
      </c>
      <c r="C46" s="122">
        <v>79</v>
      </c>
      <c r="D46" s="55">
        <v>86.5</v>
      </c>
      <c r="E46" s="63" t="s">
        <v>182</v>
      </c>
      <c r="F46" s="40" t="s">
        <v>339</v>
      </c>
      <c r="G46" s="81">
        <f t="shared" si="0"/>
        <v>300</v>
      </c>
      <c r="H46" s="68">
        <f t="shared" si="1"/>
        <v>300</v>
      </c>
      <c r="I46" s="68">
        <f t="shared" si="2"/>
        <v>27.75</v>
      </c>
      <c r="J46" s="68">
        <f t="shared" si="3"/>
        <v>327.75</v>
      </c>
      <c r="K46" s="41"/>
      <c r="L46" s="42">
        <v>149.76</v>
      </c>
      <c r="M46" s="59">
        <f t="shared" si="4"/>
        <v>299.52</v>
      </c>
      <c r="P46" s="64">
        <f t="shared" si="5"/>
        <v>149.76</v>
      </c>
      <c r="R46" s="82">
        <f t="shared" si="6"/>
        <v>47.45</v>
      </c>
    </row>
    <row r="47" spans="1:18" s="43" customFormat="1" ht="30" customHeight="1">
      <c r="A47" s="55">
        <v>1</v>
      </c>
      <c r="B47" s="55" t="s">
        <v>317</v>
      </c>
      <c r="C47" s="122">
        <v>38.25</v>
      </c>
      <c r="D47" s="55">
        <v>86.5</v>
      </c>
      <c r="E47" s="63" t="s">
        <v>182</v>
      </c>
      <c r="F47" s="40" t="s">
        <v>339</v>
      </c>
      <c r="G47" s="81">
        <f t="shared" si="0"/>
        <v>197</v>
      </c>
      <c r="H47" s="68">
        <f t="shared" si="1"/>
        <v>197</v>
      </c>
      <c r="I47" s="68">
        <f t="shared" si="2"/>
        <v>18.22</v>
      </c>
      <c r="J47" s="68">
        <f t="shared" si="3"/>
        <v>215.22</v>
      </c>
      <c r="K47" s="41"/>
      <c r="L47" s="42">
        <v>98.24</v>
      </c>
      <c r="M47" s="59">
        <f t="shared" si="4"/>
        <v>196.48</v>
      </c>
      <c r="P47" s="64">
        <f t="shared" si="5"/>
        <v>98.24</v>
      </c>
      <c r="R47" s="82">
        <f t="shared" si="6"/>
        <v>22.98</v>
      </c>
    </row>
    <row r="48" spans="1:18" s="43" customFormat="1" ht="30" customHeight="1">
      <c r="A48" s="55">
        <v>1</v>
      </c>
      <c r="B48" s="55" t="s">
        <v>318</v>
      </c>
      <c r="C48" s="122">
        <v>76.25</v>
      </c>
      <c r="D48" s="55">
        <v>86.5</v>
      </c>
      <c r="E48" s="63" t="s">
        <v>182</v>
      </c>
      <c r="F48" s="40" t="s">
        <v>339</v>
      </c>
      <c r="G48" s="81">
        <f t="shared" si="0"/>
        <v>293</v>
      </c>
      <c r="H48" s="68">
        <f t="shared" si="1"/>
        <v>293</v>
      </c>
      <c r="I48" s="68">
        <f t="shared" si="2"/>
        <v>27.1</v>
      </c>
      <c r="J48" s="68">
        <f t="shared" si="3"/>
        <v>320.10000000000002</v>
      </c>
      <c r="K48" s="41"/>
      <c r="L48" s="42">
        <v>146.29</v>
      </c>
      <c r="M48" s="59">
        <f t="shared" si="4"/>
        <v>292.58</v>
      </c>
      <c r="P48" s="64">
        <f t="shared" si="5"/>
        <v>146.29</v>
      </c>
      <c r="R48" s="82">
        <f t="shared" si="6"/>
        <v>45.8</v>
      </c>
    </row>
    <row r="49" spans="1:18" s="43" customFormat="1" ht="30" customHeight="1">
      <c r="A49" s="55">
        <v>1</v>
      </c>
      <c r="B49" s="55" t="s">
        <v>319</v>
      </c>
      <c r="C49" s="122">
        <v>54.25</v>
      </c>
      <c r="D49" s="55">
        <v>86.5</v>
      </c>
      <c r="E49" s="63" t="s">
        <v>182</v>
      </c>
      <c r="F49" s="40" t="s">
        <v>339</v>
      </c>
      <c r="G49" s="81">
        <f t="shared" si="0"/>
        <v>237</v>
      </c>
      <c r="H49" s="68">
        <f t="shared" si="1"/>
        <v>237</v>
      </c>
      <c r="I49" s="68">
        <f t="shared" si="2"/>
        <v>21.92</v>
      </c>
      <c r="J49" s="68">
        <f t="shared" si="3"/>
        <v>258.92</v>
      </c>
      <c r="K49" s="41"/>
      <c r="L49" s="42">
        <v>118.47</v>
      </c>
      <c r="M49" s="59">
        <f t="shared" si="4"/>
        <v>236.94</v>
      </c>
      <c r="P49" s="64">
        <f t="shared" si="5"/>
        <v>118.47</v>
      </c>
      <c r="R49" s="82">
        <f t="shared" si="6"/>
        <v>32.590000000000003</v>
      </c>
    </row>
    <row r="50" spans="1:18" s="43" customFormat="1" ht="30" customHeight="1">
      <c r="A50" s="55">
        <v>1</v>
      </c>
      <c r="B50" s="55" t="s">
        <v>320</v>
      </c>
      <c r="C50" s="122">
        <v>40.125</v>
      </c>
      <c r="D50" s="55">
        <v>86.5</v>
      </c>
      <c r="E50" s="63" t="s">
        <v>182</v>
      </c>
      <c r="F50" s="40" t="s">
        <v>339</v>
      </c>
      <c r="G50" s="81">
        <f t="shared" si="0"/>
        <v>202</v>
      </c>
      <c r="H50" s="68">
        <f t="shared" si="1"/>
        <v>202</v>
      </c>
      <c r="I50" s="68">
        <f t="shared" si="2"/>
        <v>18.690000000000001</v>
      </c>
      <c r="J50" s="68">
        <f t="shared" si="3"/>
        <v>220.69</v>
      </c>
      <c r="K50" s="41"/>
      <c r="L50" s="42">
        <v>100.6</v>
      </c>
      <c r="M50" s="59">
        <f t="shared" si="4"/>
        <v>201.2</v>
      </c>
      <c r="P50" s="64">
        <f t="shared" si="5"/>
        <v>100.6</v>
      </c>
      <c r="R50" s="82">
        <f t="shared" si="6"/>
        <v>24.1</v>
      </c>
    </row>
    <row r="51" spans="1:18" s="43" customFormat="1" ht="30" customHeight="1">
      <c r="A51" s="55">
        <v>1</v>
      </c>
      <c r="B51" s="55" t="s">
        <v>321</v>
      </c>
      <c r="C51" s="122">
        <v>83</v>
      </c>
      <c r="D51" s="55">
        <v>86.5</v>
      </c>
      <c r="E51" s="63" t="s">
        <v>182</v>
      </c>
      <c r="F51" s="40" t="s">
        <v>339</v>
      </c>
      <c r="G51" s="81">
        <f t="shared" si="0"/>
        <v>310</v>
      </c>
      <c r="H51" s="68">
        <f t="shared" si="1"/>
        <v>310</v>
      </c>
      <c r="I51" s="68">
        <f t="shared" si="2"/>
        <v>28.68</v>
      </c>
      <c r="J51" s="68">
        <f t="shared" si="3"/>
        <v>338.68</v>
      </c>
      <c r="K51" s="41"/>
      <c r="L51" s="42">
        <v>154.82</v>
      </c>
      <c r="M51" s="59">
        <f t="shared" si="4"/>
        <v>309.64</v>
      </c>
      <c r="P51" s="64">
        <f t="shared" si="5"/>
        <v>154.82</v>
      </c>
      <c r="R51" s="82">
        <f t="shared" si="6"/>
        <v>49.86</v>
      </c>
    </row>
    <row r="52" spans="1:18" s="43" customFormat="1" ht="30" customHeight="1">
      <c r="A52" s="55">
        <v>1</v>
      </c>
      <c r="B52" s="55" t="s">
        <v>322</v>
      </c>
      <c r="C52" s="122">
        <v>80.375</v>
      </c>
      <c r="D52" s="55">
        <v>86.5</v>
      </c>
      <c r="E52" s="63" t="s">
        <v>182</v>
      </c>
      <c r="F52" s="40" t="s">
        <v>339</v>
      </c>
      <c r="G52" s="81">
        <f t="shared" si="0"/>
        <v>304</v>
      </c>
      <c r="H52" s="68">
        <f t="shared" si="1"/>
        <v>304</v>
      </c>
      <c r="I52" s="68">
        <f t="shared" si="2"/>
        <v>28.12</v>
      </c>
      <c r="J52" s="68">
        <f t="shared" si="3"/>
        <v>332.12</v>
      </c>
      <c r="K52" s="41"/>
      <c r="L52" s="42">
        <v>151.51</v>
      </c>
      <c r="M52" s="59">
        <f t="shared" si="4"/>
        <v>303.02</v>
      </c>
      <c r="P52" s="64">
        <f t="shared" si="5"/>
        <v>151.51</v>
      </c>
      <c r="R52" s="82">
        <f t="shared" si="6"/>
        <v>48.28</v>
      </c>
    </row>
    <row r="53" spans="1:18" s="43" customFormat="1" ht="30" customHeight="1">
      <c r="A53" s="55">
        <v>1</v>
      </c>
      <c r="B53" s="55" t="s">
        <v>323</v>
      </c>
      <c r="C53" s="122">
        <v>66.875</v>
      </c>
      <c r="D53" s="55">
        <v>86.5</v>
      </c>
      <c r="E53" s="63" t="s">
        <v>182</v>
      </c>
      <c r="F53" s="40" t="s">
        <v>339</v>
      </c>
      <c r="G53" s="81">
        <f t="shared" si="0"/>
        <v>269</v>
      </c>
      <c r="H53" s="68">
        <f t="shared" si="1"/>
        <v>269</v>
      </c>
      <c r="I53" s="68">
        <f t="shared" si="2"/>
        <v>24.88</v>
      </c>
      <c r="J53" s="68">
        <f t="shared" si="3"/>
        <v>293.88</v>
      </c>
      <c r="K53" s="41"/>
      <c r="L53" s="42">
        <v>134.44</v>
      </c>
      <c r="M53" s="59">
        <f t="shared" si="4"/>
        <v>268.88</v>
      </c>
      <c r="P53" s="64">
        <f t="shared" si="5"/>
        <v>134.44</v>
      </c>
      <c r="R53" s="82">
        <f t="shared" si="6"/>
        <v>40.17</v>
      </c>
    </row>
    <row r="54" spans="1:18" s="43" customFormat="1" ht="30" customHeight="1">
      <c r="A54" s="55">
        <v>1</v>
      </c>
      <c r="B54" s="55" t="s">
        <v>324</v>
      </c>
      <c r="C54" s="122">
        <v>32.25</v>
      </c>
      <c r="D54" s="55">
        <v>86.5</v>
      </c>
      <c r="E54" s="63" t="s">
        <v>182</v>
      </c>
      <c r="F54" s="40" t="s">
        <v>339</v>
      </c>
      <c r="G54" s="81">
        <f t="shared" si="0"/>
        <v>182</v>
      </c>
      <c r="H54" s="68">
        <f t="shared" si="1"/>
        <v>182</v>
      </c>
      <c r="I54" s="68">
        <f t="shared" si="2"/>
        <v>16.84</v>
      </c>
      <c r="J54" s="68">
        <f t="shared" si="3"/>
        <v>198.84</v>
      </c>
      <c r="K54" s="41"/>
      <c r="L54" s="42">
        <v>90.66</v>
      </c>
      <c r="M54" s="59">
        <f t="shared" si="4"/>
        <v>181.32</v>
      </c>
      <c r="P54" s="64">
        <f t="shared" si="5"/>
        <v>90.66</v>
      </c>
      <c r="R54" s="82">
        <f t="shared" si="6"/>
        <v>19.37</v>
      </c>
    </row>
    <row r="55" spans="1:18" s="43" customFormat="1" ht="30" customHeight="1">
      <c r="A55" s="55">
        <v>1</v>
      </c>
      <c r="B55" s="55" t="s">
        <v>325</v>
      </c>
      <c r="C55" s="122">
        <v>64.625</v>
      </c>
      <c r="D55" s="55">
        <v>86.5</v>
      </c>
      <c r="E55" s="63" t="s">
        <v>182</v>
      </c>
      <c r="F55" s="40" t="s">
        <v>339</v>
      </c>
      <c r="G55" s="81">
        <f t="shared" si="0"/>
        <v>264</v>
      </c>
      <c r="H55" s="68">
        <f t="shared" si="1"/>
        <v>264</v>
      </c>
      <c r="I55" s="68">
        <f t="shared" si="2"/>
        <v>24.42</v>
      </c>
      <c r="J55" s="68">
        <f t="shared" si="3"/>
        <v>288.42</v>
      </c>
      <c r="K55" s="41"/>
      <c r="L55" s="42">
        <v>131.59</v>
      </c>
      <c r="M55" s="59">
        <f t="shared" si="4"/>
        <v>263.18</v>
      </c>
      <c r="P55" s="64">
        <f t="shared" si="5"/>
        <v>131.59</v>
      </c>
      <c r="R55" s="82">
        <f t="shared" si="6"/>
        <v>38.82</v>
      </c>
    </row>
    <row r="56" spans="1:18" s="43" customFormat="1" ht="30" customHeight="1">
      <c r="A56" s="55">
        <v>1</v>
      </c>
      <c r="B56" s="55" t="s">
        <v>326</v>
      </c>
      <c r="C56" s="122">
        <v>32.375</v>
      </c>
      <c r="D56" s="55">
        <v>86.5</v>
      </c>
      <c r="E56" s="63" t="s">
        <v>182</v>
      </c>
      <c r="F56" s="40" t="s">
        <v>339</v>
      </c>
      <c r="G56" s="81">
        <f t="shared" si="0"/>
        <v>182</v>
      </c>
      <c r="H56" s="68">
        <f t="shared" si="1"/>
        <v>182</v>
      </c>
      <c r="I56" s="68">
        <f t="shared" si="2"/>
        <v>16.84</v>
      </c>
      <c r="J56" s="68">
        <f t="shared" si="3"/>
        <v>198.84</v>
      </c>
      <c r="K56" s="41"/>
      <c r="L56" s="42">
        <v>90.8</v>
      </c>
      <c r="M56" s="59">
        <f t="shared" si="4"/>
        <v>181.6</v>
      </c>
      <c r="P56" s="64">
        <f t="shared" si="5"/>
        <v>90.8</v>
      </c>
      <c r="R56" s="82">
        <f t="shared" si="6"/>
        <v>19.45</v>
      </c>
    </row>
    <row r="57" spans="1:18" s="43" customFormat="1" ht="30" customHeight="1">
      <c r="A57" s="55">
        <v>1</v>
      </c>
      <c r="B57" s="55" t="s">
        <v>327</v>
      </c>
      <c r="C57" s="122">
        <v>66.875</v>
      </c>
      <c r="D57" s="55">
        <v>86.5</v>
      </c>
      <c r="E57" s="63" t="s">
        <v>182</v>
      </c>
      <c r="F57" s="40" t="s">
        <v>339</v>
      </c>
      <c r="G57" s="81">
        <f t="shared" si="0"/>
        <v>269</v>
      </c>
      <c r="H57" s="68">
        <f t="shared" si="1"/>
        <v>269</v>
      </c>
      <c r="I57" s="68">
        <f t="shared" si="2"/>
        <v>24.88</v>
      </c>
      <c r="J57" s="68">
        <f t="shared" si="3"/>
        <v>293.88</v>
      </c>
      <c r="K57" s="41"/>
      <c r="L57" s="42">
        <v>134.44</v>
      </c>
      <c r="M57" s="59">
        <f t="shared" si="4"/>
        <v>268.88</v>
      </c>
      <c r="P57" s="64">
        <f t="shared" si="5"/>
        <v>134.44</v>
      </c>
      <c r="R57" s="82">
        <f t="shared" si="6"/>
        <v>40.17</v>
      </c>
    </row>
    <row r="58" spans="1:18" s="43" customFormat="1" ht="30" customHeight="1">
      <c r="A58" s="130">
        <v>1</v>
      </c>
      <c r="B58" s="130" t="s">
        <v>336</v>
      </c>
      <c r="C58" s="131">
        <v>91</v>
      </c>
      <c r="D58" s="130">
        <v>67</v>
      </c>
      <c r="E58" s="63" t="s">
        <v>182</v>
      </c>
      <c r="F58" s="40" t="s">
        <v>339</v>
      </c>
      <c r="G58" s="81">
        <f t="shared" si="0"/>
        <v>333</v>
      </c>
      <c r="H58" s="68">
        <f t="shared" si="1"/>
        <v>333</v>
      </c>
      <c r="I58" s="68">
        <f t="shared" si="2"/>
        <v>30.8</v>
      </c>
      <c r="J58" s="68">
        <f t="shared" si="3"/>
        <v>363.8</v>
      </c>
      <c r="K58" s="41"/>
      <c r="L58" s="42">
        <v>166.01</v>
      </c>
      <c r="M58" s="59">
        <f t="shared" si="4"/>
        <v>332.02</v>
      </c>
      <c r="P58" s="64">
        <f t="shared" si="5"/>
        <v>166.01</v>
      </c>
      <c r="R58" s="82">
        <f t="shared" si="6"/>
        <v>42.34</v>
      </c>
    </row>
    <row r="59" spans="1:18" s="43" customFormat="1" ht="30" customHeight="1">
      <c r="A59" s="130">
        <v>1</v>
      </c>
      <c r="B59" s="130" t="s">
        <v>337</v>
      </c>
      <c r="C59" s="131">
        <v>91</v>
      </c>
      <c r="D59" s="130">
        <v>67</v>
      </c>
      <c r="E59" s="63" t="s">
        <v>182</v>
      </c>
      <c r="F59" s="40" t="s">
        <v>339</v>
      </c>
      <c r="G59" s="81">
        <f t="shared" si="0"/>
        <v>333</v>
      </c>
      <c r="H59" s="68">
        <f t="shared" si="1"/>
        <v>333</v>
      </c>
      <c r="I59" s="68">
        <f t="shared" si="2"/>
        <v>30.8</v>
      </c>
      <c r="J59" s="68">
        <f t="shared" si="3"/>
        <v>363.8</v>
      </c>
      <c r="K59" s="41"/>
      <c r="L59" s="42">
        <v>166.01</v>
      </c>
      <c r="M59" s="59">
        <f t="shared" si="4"/>
        <v>332.02</v>
      </c>
      <c r="P59" s="64">
        <f t="shared" si="5"/>
        <v>166.01</v>
      </c>
      <c r="R59" s="82">
        <f t="shared" si="6"/>
        <v>42.34</v>
      </c>
    </row>
    <row r="60" spans="1:18" s="43" customFormat="1" ht="30" customHeight="1">
      <c r="A60" s="130">
        <v>1</v>
      </c>
      <c r="B60" s="130" t="s">
        <v>338</v>
      </c>
      <c r="C60" s="131">
        <v>63</v>
      </c>
      <c r="D60" s="130">
        <v>87</v>
      </c>
      <c r="E60" s="63" t="s">
        <v>182</v>
      </c>
      <c r="F60" s="40" t="s">
        <v>339</v>
      </c>
      <c r="G60" s="81">
        <f t="shared" si="0"/>
        <v>263</v>
      </c>
      <c r="H60" s="68">
        <f t="shared" si="1"/>
        <v>263</v>
      </c>
      <c r="I60" s="68">
        <f t="shared" si="2"/>
        <v>24.33</v>
      </c>
      <c r="J60" s="68">
        <f t="shared" si="3"/>
        <v>287.33</v>
      </c>
      <c r="K60" s="41"/>
      <c r="L60" s="42">
        <v>131.29</v>
      </c>
      <c r="M60" s="59">
        <f t="shared" si="4"/>
        <v>262.58</v>
      </c>
      <c r="P60" s="64">
        <f t="shared" si="5"/>
        <v>131.29</v>
      </c>
      <c r="R60" s="82">
        <f t="shared" si="6"/>
        <v>38.06</v>
      </c>
    </row>
    <row r="61" spans="1:18" s="43" customFormat="1" ht="30" customHeight="1">
      <c r="A61" s="55">
        <v>1</v>
      </c>
      <c r="B61" s="55" t="s">
        <v>328</v>
      </c>
      <c r="C61" s="122">
        <v>105.5</v>
      </c>
      <c r="D61" s="55">
        <v>26</v>
      </c>
      <c r="E61" s="63" t="s">
        <v>182</v>
      </c>
      <c r="F61" s="40" t="s">
        <v>339</v>
      </c>
      <c r="G61" s="81">
        <f t="shared" si="0"/>
        <v>280</v>
      </c>
      <c r="H61" s="68">
        <f t="shared" si="1"/>
        <v>280</v>
      </c>
      <c r="I61" s="68">
        <f t="shared" si="2"/>
        <v>25.9</v>
      </c>
      <c r="J61" s="68">
        <f t="shared" si="3"/>
        <v>305.89999999999998</v>
      </c>
      <c r="K61" s="41"/>
      <c r="L61" s="42">
        <v>139.63</v>
      </c>
      <c r="M61" s="59">
        <f t="shared" si="4"/>
        <v>279.26</v>
      </c>
      <c r="P61" s="64">
        <f t="shared" si="5"/>
        <v>139.63</v>
      </c>
      <c r="R61" s="82">
        <f t="shared" si="6"/>
        <v>19.05</v>
      </c>
    </row>
    <row r="62" spans="1:18" s="43" customFormat="1" ht="30" customHeight="1">
      <c r="A62" s="55">
        <v>1</v>
      </c>
      <c r="B62" s="55" t="s">
        <v>329</v>
      </c>
      <c r="C62" s="122">
        <v>105.5</v>
      </c>
      <c r="D62" s="55">
        <v>26</v>
      </c>
      <c r="E62" s="63" t="s">
        <v>182</v>
      </c>
      <c r="F62" s="40" t="s">
        <v>339</v>
      </c>
      <c r="G62" s="81">
        <f t="shared" si="0"/>
        <v>280</v>
      </c>
      <c r="H62" s="68">
        <f t="shared" si="1"/>
        <v>280</v>
      </c>
      <c r="I62" s="68">
        <f t="shared" si="2"/>
        <v>25.9</v>
      </c>
      <c r="J62" s="68">
        <f t="shared" si="3"/>
        <v>305.89999999999998</v>
      </c>
      <c r="K62" s="41"/>
      <c r="L62" s="42">
        <v>139.63</v>
      </c>
      <c r="M62" s="59">
        <f t="shared" si="4"/>
        <v>279.26</v>
      </c>
      <c r="P62" s="64">
        <f t="shared" si="5"/>
        <v>139.63</v>
      </c>
      <c r="R62" s="82">
        <f t="shared" si="6"/>
        <v>19.05</v>
      </c>
    </row>
    <row r="63" spans="1:18" s="43" customFormat="1" ht="30" customHeight="1">
      <c r="A63" s="55">
        <v>1</v>
      </c>
      <c r="B63" s="55" t="s">
        <v>330</v>
      </c>
      <c r="C63" s="122">
        <v>105.5</v>
      </c>
      <c r="D63" s="55">
        <v>82</v>
      </c>
      <c r="E63" s="63" t="s">
        <v>182</v>
      </c>
      <c r="F63" s="40" t="s">
        <v>339</v>
      </c>
      <c r="G63" s="81">
        <f t="shared" si="0"/>
        <v>391</v>
      </c>
      <c r="H63" s="68">
        <f t="shared" si="1"/>
        <v>391</v>
      </c>
      <c r="I63" s="68">
        <f t="shared" si="2"/>
        <v>36.17</v>
      </c>
      <c r="J63" s="68">
        <f t="shared" si="3"/>
        <v>427.17</v>
      </c>
      <c r="K63" s="41"/>
      <c r="L63" s="42">
        <v>195.26</v>
      </c>
      <c r="M63" s="59">
        <f t="shared" si="4"/>
        <v>390.52</v>
      </c>
      <c r="P63" s="64">
        <f t="shared" si="5"/>
        <v>195.26</v>
      </c>
      <c r="R63" s="82">
        <f t="shared" si="6"/>
        <v>60.08</v>
      </c>
    </row>
    <row r="64" spans="1:18" s="43" customFormat="1" ht="30" customHeight="1">
      <c r="A64" s="55">
        <v>1</v>
      </c>
      <c r="B64" s="55" t="s">
        <v>330</v>
      </c>
      <c r="C64" s="122">
        <v>105.5</v>
      </c>
      <c r="D64" s="55">
        <v>82</v>
      </c>
      <c r="E64" s="63" t="s">
        <v>182</v>
      </c>
      <c r="F64" s="40" t="s">
        <v>339</v>
      </c>
      <c r="G64" s="81">
        <f t="shared" si="0"/>
        <v>391</v>
      </c>
      <c r="H64" s="68">
        <f t="shared" si="1"/>
        <v>391</v>
      </c>
      <c r="I64" s="68">
        <f t="shared" si="2"/>
        <v>36.17</v>
      </c>
      <c r="J64" s="68">
        <f t="shared" si="3"/>
        <v>427.17</v>
      </c>
      <c r="K64" s="41"/>
      <c r="L64" s="42">
        <v>195.26</v>
      </c>
      <c r="M64" s="59">
        <f t="shared" si="4"/>
        <v>390.52</v>
      </c>
      <c r="P64" s="64">
        <f t="shared" si="5"/>
        <v>195.26</v>
      </c>
      <c r="R64" s="82">
        <f t="shared" si="6"/>
        <v>60.08</v>
      </c>
    </row>
    <row r="65" spans="1:19" s="43" customFormat="1" ht="30" customHeight="1">
      <c r="A65" s="55">
        <v>1</v>
      </c>
      <c r="B65" s="55" t="s">
        <v>331</v>
      </c>
      <c r="C65" s="122">
        <v>32.5</v>
      </c>
      <c r="D65" s="55">
        <v>70.5</v>
      </c>
      <c r="E65" s="63" t="s">
        <v>182</v>
      </c>
      <c r="F65" s="40" t="s">
        <v>339</v>
      </c>
      <c r="G65" s="81">
        <f t="shared" si="0"/>
        <v>167</v>
      </c>
      <c r="H65" s="68">
        <f t="shared" si="1"/>
        <v>167</v>
      </c>
      <c r="I65" s="68">
        <f t="shared" si="2"/>
        <v>15.45</v>
      </c>
      <c r="J65" s="68">
        <f t="shared" si="3"/>
        <v>182.45</v>
      </c>
      <c r="K65" s="41"/>
      <c r="L65" s="42">
        <v>83.33</v>
      </c>
      <c r="M65" s="59">
        <f t="shared" si="4"/>
        <v>166.66</v>
      </c>
      <c r="P65" s="64">
        <f t="shared" si="5"/>
        <v>83.33</v>
      </c>
      <c r="R65" s="82">
        <f t="shared" si="6"/>
        <v>15.91</v>
      </c>
    </row>
    <row r="66" spans="1:19" s="43" customFormat="1" ht="30" customHeight="1">
      <c r="A66" s="55">
        <v>1</v>
      </c>
      <c r="B66" s="55" t="s">
        <v>332</v>
      </c>
      <c r="C66" s="122">
        <v>66.875</v>
      </c>
      <c r="D66" s="55">
        <v>70.5</v>
      </c>
      <c r="E66" s="63" t="s">
        <v>182</v>
      </c>
      <c r="F66" s="40" t="s">
        <v>339</v>
      </c>
      <c r="G66" s="81">
        <f t="shared" si="0"/>
        <v>244</v>
      </c>
      <c r="H66" s="68">
        <f t="shared" si="1"/>
        <v>244</v>
      </c>
      <c r="I66" s="68">
        <f t="shared" si="2"/>
        <v>22.57</v>
      </c>
      <c r="J66" s="68">
        <f t="shared" si="3"/>
        <v>266.57</v>
      </c>
      <c r="K66" s="41"/>
      <c r="L66" s="42">
        <v>121.63</v>
      </c>
      <c r="M66" s="59">
        <f t="shared" si="4"/>
        <v>243.26</v>
      </c>
      <c r="P66" s="64">
        <f t="shared" si="5"/>
        <v>121.63</v>
      </c>
      <c r="R66" s="82">
        <f t="shared" si="6"/>
        <v>32.74</v>
      </c>
    </row>
    <row r="67" spans="1:19" s="43" customFormat="1" ht="30" customHeight="1">
      <c r="A67" s="55">
        <v>1</v>
      </c>
      <c r="B67" s="55" t="s">
        <v>333</v>
      </c>
      <c r="C67" s="122">
        <v>64.625</v>
      </c>
      <c r="D67" s="55">
        <v>70.5</v>
      </c>
      <c r="E67" s="63" t="s">
        <v>182</v>
      </c>
      <c r="F67" s="40" t="s">
        <v>339</v>
      </c>
      <c r="G67" s="81">
        <f t="shared" si="0"/>
        <v>239</v>
      </c>
      <c r="H67" s="68">
        <f t="shared" si="1"/>
        <v>239</v>
      </c>
      <c r="I67" s="68">
        <f t="shared" si="2"/>
        <v>22.11</v>
      </c>
      <c r="J67" s="68">
        <f t="shared" si="3"/>
        <v>261.11</v>
      </c>
      <c r="K67" s="41"/>
      <c r="L67" s="42">
        <v>119.11</v>
      </c>
      <c r="M67" s="59">
        <f t="shared" si="4"/>
        <v>238.22</v>
      </c>
      <c r="P67" s="64">
        <f t="shared" si="5"/>
        <v>119.11</v>
      </c>
      <c r="R67" s="82">
        <f t="shared" si="6"/>
        <v>31.64</v>
      </c>
    </row>
    <row r="68" spans="1:19" s="43" customFormat="1" ht="30" customHeight="1">
      <c r="A68" s="55">
        <v>1</v>
      </c>
      <c r="B68" s="55" t="s">
        <v>335</v>
      </c>
      <c r="C68" s="122">
        <v>67.125</v>
      </c>
      <c r="D68" s="55">
        <v>70.5</v>
      </c>
      <c r="E68" s="63" t="s">
        <v>182</v>
      </c>
      <c r="F68" s="40" t="s">
        <v>339</v>
      </c>
      <c r="G68" s="81">
        <f t="shared" si="0"/>
        <v>244</v>
      </c>
      <c r="H68" s="68">
        <f t="shared" si="1"/>
        <v>244</v>
      </c>
      <c r="I68" s="68">
        <f t="shared" si="2"/>
        <v>22.57</v>
      </c>
      <c r="J68" s="68">
        <f t="shared" si="3"/>
        <v>266.57</v>
      </c>
      <c r="K68" s="41"/>
      <c r="L68" s="42">
        <v>121.89</v>
      </c>
      <c r="M68" s="59">
        <f t="shared" si="4"/>
        <v>243.78</v>
      </c>
      <c r="P68" s="64">
        <f t="shared" si="5"/>
        <v>121.89</v>
      </c>
      <c r="R68" s="82">
        <f t="shared" si="6"/>
        <v>32.86</v>
      </c>
    </row>
    <row r="69" spans="1:19" s="43" customFormat="1" ht="30" customHeight="1">
      <c r="A69" s="55">
        <v>1</v>
      </c>
      <c r="B69" s="55" t="s">
        <v>334</v>
      </c>
      <c r="C69" s="122">
        <v>32.25</v>
      </c>
      <c r="D69" s="55">
        <v>70.5</v>
      </c>
      <c r="E69" s="63" t="s">
        <v>182</v>
      </c>
      <c r="F69" s="40" t="s">
        <v>339</v>
      </c>
      <c r="G69" s="81">
        <f t="shared" si="0"/>
        <v>167</v>
      </c>
      <c r="H69" s="68">
        <f t="shared" si="1"/>
        <v>167</v>
      </c>
      <c r="I69" s="68">
        <f t="shared" si="2"/>
        <v>15.45</v>
      </c>
      <c r="J69" s="68">
        <f t="shared" si="3"/>
        <v>182.45</v>
      </c>
      <c r="K69" s="41"/>
      <c r="L69" s="42">
        <v>83.06</v>
      </c>
      <c r="M69" s="59">
        <f t="shared" si="4"/>
        <v>166.12</v>
      </c>
      <c r="P69" s="64">
        <f t="shared" si="5"/>
        <v>83.06</v>
      </c>
      <c r="R69" s="82">
        <f t="shared" si="6"/>
        <v>15.79</v>
      </c>
    </row>
    <row r="70" spans="1:19" s="43" customFormat="1" ht="30" customHeight="1" thickBot="1">
      <c r="A70" s="119"/>
      <c r="B70" s="119"/>
      <c r="C70" s="119"/>
      <c r="D70" s="119"/>
      <c r="E70" s="120"/>
      <c r="F70" s="120"/>
      <c r="G70" s="121"/>
      <c r="H70" s="121"/>
      <c r="I70" s="121"/>
      <c r="J70" s="121"/>
      <c r="K70" s="41"/>
      <c r="L70" s="42"/>
      <c r="M70" s="59"/>
      <c r="O70" s="61"/>
      <c r="P70" s="64">
        <f t="shared" si="5"/>
        <v>0</v>
      </c>
      <c r="R70" s="82">
        <f t="shared" si="6"/>
        <v>0</v>
      </c>
    </row>
    <row r="71" spans="1:19" s="43" customFormat="1" ht="30" customHeight="1">
      <c r="A71" s="55">
        <f>SUM(A12:A70)</f>
        <v>58</v>
      </c>
      <c r="B71" s="67"/>
      <c r="C71" s="67"/>
      <c r="D71" s="67"/>
      <c r="E71" s="63" t="s">
        <v>183</v>
      </c>
      <c r="F71" s="40"/>
      <c r="G71" s="81">
        <v>50</v>
      </c>
      <c r="H71" s="71">
        <f t="shared" ref="H71" si="7">G71*A71</f>
        <v>2900</v>
      </c>
      <c r="I71" s="68"/>
      <c r="J71" s="68">
        <f t="shared" ref="J71" si="8">SUM(H71:I71)</f>
        <v>2900</v>
      </c>
      <c r="K71" s="123"/>
      <c r="L71" s="42">
        <v>35</v>
      </c>
      <c r="M71" s="59">
        <f>SUM(L71/(1-$N$71))</f>
        <v>46.67</v>
      </c>
      <c r="N71" s="38">
        <v>0.25</v>
      </c>
      <c r="O71" s="60"/>
      <c r="P71" s="64">
        <f>L71*A71</f>
        <v>2030</v>
      </c>
      <c r="Q71" s="45"/>
      <c r="R71" s="89" t="s">
        <v>52</v>
      </c>
    </row>
    <row r="72" spans="1:19" s="43" customFormat="1" ht="30" customHeight="1">
      <c r="A72" s="55">
        <v>1</v>
      </c>
      <c r="B72" s="67"/>
      <c r="C72" s="67"/>
      <c r="D72" s="67"/>
      <c r="E72" s="63" t="s">
        <v>32</v>
      </c>
      <c r="F72" s="63"/>
      <c r="G72" s="81">
        <v>75</v>
      </c>
      <c r="H72" s="69">
        <f>SUM(G72*A72)</f>
        <v>75</v>
      </c>
      <c r="I72" s="68"/>
      <c r="J72" s="70">
        <f>SUM(H72:I72)</f>
        <v>75</v>
      </c>
      <c r="K72" s="41"/>
      <c r="L72" s="42">
        <f>50*1</f>
        <v>50</v>
      </c>
      <c r="M72" s="59">
        <f>SUM(L72/(1-$N$71))</f>
        <v>66.67</v>
      </c>
      <c r="P72" s="64">
        <f t="shared" ref="P72:P75" si="9">L72*A72</f>
        <v>50</v>
      </c>
      <c r="R72" s="89" t="s">
        <v>53</v>
      </c>
    </row>
    <row r="73" spans="1:19" s="43" customFormat="1" ht="30" customHeight="1">
      <c r="A73" s="67">
        <v>1</v>
      </c>
      <c r="B73" s="67"/>
      <c r="C73" s="67"/>
      <c r="D73" s="67"/>
      <c r="E73" s="63" t="s">
        <v>50</v>
      </c>
      <c r="F73" s="63"/>
      <c r="G73" s="81">
        <v>200</v>
      </c>
      <c r="H73" s="69">
        <f>SUM(G73*A73)</f>
        <v>200</v>
      </c>
      <c r="I73" s="68"/>
      <c r="J73" s="70">
        <f>SUM(H73:I73)</f>
        <v>200</v>
      </c>
      <c r="K73" s="41"/>
      <c r="L73" s="42">
        <f>((0.7*110)+(35*2))</f>
        <v>147</v>
      </c>
      <c r="M73" s="59">
        <f t="shared" ref="M73:M75" si="10">SUM(L73/(1-$N$71))</f>
        <v>196</v>
      </c>
      <c r="P73" s="64">
        <f t="shared" si="9"/>
        <v>147</v>
      </c>
      <c r="Q73" s="45"/>
      <c r="R73" s="89" t="s">
        <v>49</v>
      </c>
    </row>
    <row r="74" spans="1:19" s="43" customFormat="1" ht="30" customHeight="1">
      <c r="A74" s="67">
        <v>1</v>
      </c>
      <c r="B74" s="67"/>
      <c r="C74" s="67"/>
      <c r="D74" s="67"/>
      <c r="E74" s="63" t="s">
        <v>51</v>
      </c>
      <c r="F74" s="63"/>
      <c r="G74" s="81">
        <v>200</v>
      </c>
      <c r="H74" s="69">
        <f>SUM(G74*A74)</f>
        <v>200</v>
      </c>
      <c r="I74" s="68"/>
      <c r="J74" s="70">
        <f>SUM(H74:I74)</f>
        <v>200</v>
      </c>
      <c r="K74" s="41"/>
      <c r="L74" s="42">
        <f>((0.7*110)+(35*2))</f>
        <v>147</v>
      </c>
      <c r="M74" s="59">
        <f t="shared" si="10"/>
        <v>196</v>
      </c>
      <c r="O74" s="44"/>
      <c r="P74" s="64">
        <f t="shared" si="9"/>
        <v>147</v>
      </c>
      <c r="Q74" s="46"/>
      <c r="R74" s="61" t="s">
        <v>49</v>
      </c>
    </row>
    <row r="75" spans="1:19" s="43" customFormat="1" ht="30" customHeight="1" thickBot="1">
      <c r="A75" s="65">
        <v>1</v>
      </c>
      <c r="B75" s="65"/>
      <c r="C75" s="65"/>
      <c r="D75" s="65"/>
      <c r="E75" s="66" t="s">
        <v>37</v>
      </c>
      <c r="F75" s="66"/>
      <c r="G75" s="91">
        <v>533.25</v>
      </c>
      <c r="H75" s="81">
        <f t="shared" ref="H75" si="11">G75*A75</f>
        <v>533.25</v>
      </c>
      <c r="I75" s="68"/>
      <c r="J75" s="56">
        <f>SUM(H75:I75)</f>
        <v>533.25</v>
      </c>
      <c r="K75" s="124"/>
      <c r="L75" s="42">
        <v>400</v>
      </c>
      <c r="M75" s="59">
        <f t="shared" si="10"/>
        <v>533.33000000000004</v>
      </c>
      <c r="O75" s="44"/>
      <c r="P75" s="64">
        <f t="shared" si="9"/>
        <v>400</v>
      </c>
      <c r="Q75" s="46"/>
      <c r="R75" s="61" t="s">
        <v>49</v>
      </c>
    </row>
    <row r="76" spans="1:19" ht="40.15" customHeight="1" thickTop="1">
      <c r="A76" s="47"/>
      <c r="B76" s="48"/>
      <c r="C76" s="48"/>
      <c r="D76" s="48"/>
      <c r="E76" s="48"/>
      <c r="F76" s="48"/>
      <c r="G76" s="88"/>
      <c r="H76" s="126">
        <f>SUM(H12:H75)</f>
        <v>18326.25</v>
      </c>
      <c r="I76" s="49"/>
      <c r="J76" s="50">
        <f>SUM(J12:J75)</f>
        <v>19660</v>
      </c>
      <c r="K76" s="51"/>
      <c r="L76" s="43"/>
      <c r="M76" s="43"/>
      <c r="N76" s="43"/>
      <c r="O76" s="44"/>
      <c r="P76" s="43"/>
      <c r="Q76" s="43"/>
      <c r="R76" s="43"/>
      <c r="S76" s="43"/>
    </row>
    <row r="77" spans="1:19" s="43" customFormat="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24"/>
    </row>
    <row r="78" spans="1:19" s="43" customFormat="1" ht="24.95" customHeight="1">
      <c r="A78" s="32"/>
      <c r="B78"/>
      <c r="C78"/>
      <c r="D78"/>
      <c r="E78" s="24"/>
      <c r="F78"/>
      <c r="G78"/>
      <c r="H78"/>
      <c r="I78" s="26"/>
      <c r="J78" s="41"/>
      <c r="K78" s="24"/>
    </row>
    <row r="79" spans="1:19" s="43" customFormat="1" ht="24.95" customHeight="1">
      <c r="A79" s="92" t="s">
        <v>54</v>
      </c>
      <c r="E79" s="24"/>
      <c r="I79" s="26"/>
      <c r="J79" s="41"/>
      <c r="K79" s="24"/>
    </row>
    <row r="80" spans="1:19" s="43" customFormat="1" ht="24.95" customHeight="1">
      <c r="A80" s="92" t="s">
        <v>55</v>
      </c>
      <c r="E80" s="24"/>
      <c r="I80" s="26"/>
      <c r="J80" s="41"/>
      <c r="K80" s="52"/>
    </row>
    <row r="81" spans="1:11" ht="24.95" customHeight="1">
      <c r="A81" s="97" t="s">
        <v>56</v>
      </c>
      <c r="B81" s="98"/>
      <c r="C81" s="98"/>
      <c r="D81" s="98"/>
      <c r="E81" s="99"/>
      <c r="F81" s="98"/>
      <c r="G81" s="43"/>
      <c r="H81" s="43"/>
      <c r="I81" s="26"/>
      <c r="J81" s="41"/>
      <c r="K81" s="51"/>
    </row>
    <row r="82" spans="1:11" ht="24.95" customHeight="1">
      <c r="A82" s="24"/>
      <c r="B82" s="43"/>
      <c r="C82" s="43"/>
      <c r="D82" s="43"/>
      <c r="E82" s="24"/>
      <c r="F82" s="43"/>
      <c r="G82" s="43"/>
      <c r="H82" s="43"/>
      <c r="I82" s="26"/>
      <c r="J82" s="41"/>
      <c r="K82" s="51"/>
    </row>
    <row r="83" spans="1:11" ht="24.95" customHeight="1">
      <c r="A83" s="24"/>
      <c r="B83" s="24"/>
      <c r="C83" s="24"/>
      <c r="D83" s="24"/>
      <c r="E83" s="24"/>
      <c r="F83"/>
      <c r="G83"/>
      <c r="H83"/>
      <c r="I83" s="26"/>
      <c r="J83" s="41"/>
      <c r="K83" s="51"/>
    </row>
    <row r="84" spans="1:11" s="43" customFormat="1" ht="24.95" customHeight="1">
      <c r="A84" s="24"/>
      <c r="B84" s="24"/>
      <c r="C84" s="24"/>
      <c r="D84" s="24"/>
      <c r="E84" s="24"/>
      <c r="F84" s="24"/>
      <c r="G84" s="24"/>
      <c r="H84" s="24"/>
      <c r="I84" s="26"/>
      <c r="J84" s="41"/>
      <c r="K84" s="24"/>
    </row>
    <row r="85" spans="1:11" s="43" customFormat="1" ht="24.95" customHeight="1">
      <c r="A85" s="24"/>
      <c r="B85" s="24"/>
      <c r="C85" s="24"/>
      <c r="D85" s="24"/>
      <c r="E85" s="24"/>
      <c r="F85" s="24"/>
      <c r="G85" s="24"/>
      <c r="H85" s="24"/>
      <c r="I85" s="26"/>
      <c r="J85" s="41"/>
      <c r="K85" s="24"/>
    </row>
    <row r="86" spans="1:11" ht="24.95" customHeight="1">
      <c r="A86" s="24"/>
      <c r="B86" s="24"/>
      <c r="C86" s="24"/>
      <c r="D86" s="24"/>
      <c r="E86" s="24"/>
      <c r="F86" s="24"/>
      <c r="G86" s="24"/>
      <c r="H86" s="24"/>
      <c r="I86" s="26"/>
      <c r="J86" s="41"/>
      <c r="K86" s="51"/>
    </row>
    <row r="87" spans="1:11" ht="24.95" customHeight="1">
      <c r="A87" s="24"/>
      <c r="B87" s="24"/>
      <c r="C87" s="24"/>
      <c r="D87" s="24"/>
      <c r="E87" s="24"/>
      <c r="F87" s="24"/>
      <c r="G87" s="24"/>
      <c r="H87" s="24"/>
      <c r="I87" s="26"/>
      <c r="J87" s="41"/>
      <c r="K87" s="51"/>
    </row>
    <row r="88" spans="1:11" s="43" customFormat="1" ht="24.95" customHeight="1">
      <c r="A88" s="33"/>
      <c r="B88" s="33"/>
      <c r="C88" s="33"/>
      <c r="D88" s="24"/>
      <c r="E88" s="24"/>
      <c r="F88" s="24"/>
      <c r="G88" s="24"/>
      <c r="H88" s="24"/>
      <c r="I88" s="26"/>
      <c r="J88" s="41"/>
      <c r="K88" s="52"/>
    </row>
    <row r="89" spans="1:11" ht="24.95" customHeight="1">
      <c r="A89" s="24"/>
      <c r="B89" s="24"/>
      <c r="C89" s="24"/>
      <c r="D89" s="24"/>
      <c r="E89" s="24"/>
      <c r="F89" s="24"/>
      <c r="G89" s="24"/>
      <c r="H89" s="24"/>
      <c r="I89" s="26"/>
      <c r="J89" s="41"/>
      <c r="K89" s="51"/>
    </row>
    <row r="90" spans="1:11" ht="24.95" customHeight="1">
      <c r="A90" s="24"/>
      <c r="B90" s="24"/>
      <c r="C90" s="24"/>
      <c r="D90" s="24"/>
      <c r="E90" s="24"/>
      <c r="F90" s="24"/>
      <c r="G90" s="24"/>
      <c r="H90" s="24"/>
      <c r="I90" s="26"/>
      <c r="J90" s="41"/>
      <c r="K90" s="51"/>
    </row>
    <row r="91" spans="1:11" ht="24.95" customHeight="1">
      <c r="A91" s="24"/>
      <c r="B91" s="24"/>
      <c r="C91" s="24"/>
      <c r="D91" s="24"/>
      <c r="E91" s="24"/>
      <c r="F91" s="24"/>
      <c r="G91" s="24"/>
      <c r="H91" s="24"/>
      <c r="I91" s="26"/>
      <c r="J91" s="41"/>
      <c r="K91" s="51"/>
    </row>
    <row r="92" spans="1:11" s="43" customFormat="1" ht="24.95" customHeight="1">
      <c r="A92" s="24"/>
      <c r="B92" s="24"/>
      <c r="C92" s="24"/>
      <c r="D92" s="24"/>
      <c r="E92" s="24"/>
      <c r="F92" s="24"/>
      <c r="G92" s="24"/>
      <c r="H92" s="24"/>
      <c r="I92" s="26"/>
      <c r="J92" s="41"/>
      <c r="K92" s="24"/>
    </row>
    <row r="93" spans="1:11" s="43" customFormat="1" ht="24.95" customHeight="1">
      <c r="A93" s="24"/>
      <c r="B93" s="24"/>
      <c r="C93" s="24"/>
      <c r="D93" s="24"/>
      <c r="E93" s="24"/>
      <c r="F93" s="24"/>
      <c r="G93" s="24"/>
      <c r="H93" s="24"/>
      <c r="I93" s="26"/>
      <c r="J93" s="41"/>
      <c r="K93" s="24"/>
    </row>
    <row r="94" spans="1:11" s="43" customFormat="1" ht="24.95" customHeight="1">
      <c r="A94" s="24"/>
      <c r="B94" s="24"/>
      <c r="C94" s="24"/>
      <c r="D94" s="24"/>
      <c r="E94" s="24"/>
      <c r="F94" s="24"/>
      <c r="G94" s="24"/>
      <c r="H94" s="24"/>
      <c r="I94" s="26"/>
      <c r="J94" s="41"/>
      <c r="K94" s="52"/>
    </row>
    <row r="95" spans="1:11" ht="24.95" customHeight="1">
      <c r="A95" s="24"/>
      <c r="B95" s="24"/>
      <c r="C95" s="24"/>
      <c r="D95" s="24"/>
      <c r="E95" s="24"/>
      <c r="F95" s="24"/>
      <c r="G95" s="24"/>
      <c r="H95" s="24"/>
      <c r="I95" s="26"/>
      <c r="J95" s="41"/>
      <c r="K95" s="51"/>
    </row>
    <row r="96" spans="1:11" ht="24.95" customHeight="1">
      <c r="A96" s="24"/>
      <c r="B96" s="24"/>
      <c r="C96" s="24"/>
      <c r="D96" s="24"/>
      <c r="E96" s="24"/>
      <c r="F96" s="24"/>
      <c r="G96" s="24"/>
      <c r="H96" s="24"/>
      <c r="I96" s="26"/>
      <c r="J96" s="41"/>
      <c r="K96" s="51"/>
    </row>
    <row r="97" spans="1:11" ht="24.95" customHeight="1">
      <c r="A97" s="24"/>
      <c r="B97" s="24"/>
      <c r="C97" s="24"/>
      <c r="D97" s="24"/>
      <c r="E97" s="24"/>
      <c r="F97" s="24"/>
      <c r="G97" s="24"/>
      <c r="H97" s="24"/>
      <c r="I97" s="26"/>
      <c r="J97" s="41"/>
      <c r="K97" s="51"/>
    </row>
    <row r="98" spans="1:11" s="43" customFormat="1" ht="24.95" customHeight="1">
      <c r="A98" s="24"/>
      <c r="B98" s="24"/>
      <c r="C98" s="24"/>
      <c r="D98" s="24"/>
      <c r="E98" s="24"/>
      <c r="F98" s="24"/>
      <c r="G98" s="24"/>
      <c r="H98" s="24"/>
      <c r="I98" s="26"/>
      <c r="J98" s="41"/>
      <c r="K98" s="24"/>
    </row>
    <row r="99" spans="1:11" s="43" customFormat="1" ht="24.95" customHeight="1">
      <c r="A99" s="24"/>
      <c r="B99" s="24"/>
      <c r="C99" s="24"/>
      <c r="D99" s="24"/>
      <c r="E99" s="24"/>
      <c r="F99" s="24"/>
      <c r="G99" s="24"/>
      <c r="H99" s="24"/>
      <c r="I99" s="26"/>
      <c r="J99" s="41"/>
      <c r="K99" s="24"/>
    </row>
    <row r="100" spans="1:11" ht="24.95" customHeight="1">
      <c r="A100" s="24"/>
      <c r="B100" s="24"/>
      <c r="C100" s="24"/>
      <c r="D100" s="24"/>
      <c r="E100" s="24"/>
      <c r="F100" s="24"/>
      <c r="G100" s="24"/>
      <c r="H100" s="24"/>
      <c r="I100" s="26"/>
      <c r="J100" s="41"/>
      <c r="K100" s="51"/>
    </row>
    <row r="101" spans="1:11" ht="24.95" customHeight="1">
      <c r="A101" s="24"/>
      <c r="B101" s="24"/>
      <c r="C101" s="24"/>
      <c r="D101" s="24"/>
      <c r="E101" s="24"/>
      <c r="F101" s="24"/>
      <c r="G101" s="24"/>
      <c r="H101" s="24"/>
      <c r="I101" s="26"/>
      <c r="J101" s="41"/>
      <c r="K101" s="51"/>
    </row>
    <row r="102" spans="1:11" ht="24.95" customHeight="1">
      <c r="A102" s="33"/>
      <c r="B102" s="33"/>
      <c r="C102" s="33"/>
      <c r="D102" s="24"/>
      <c r="E102" s="24"/>
      <c r="F102" s="24"/>
      <c r="G102" s="24"/>
      <c r="H102" s="24"/>
      <c r="I102" s="26"/>
      <c r="J102" s="41"/>
      <c r="K102" s="51"/>
    </row>
    <row r="103" spans="1:11" ht="24.95" customHeight="1">
      <c r="A103" s="24"/>
      <c r="B103" s="24"/>
      <c r="C103" s="24"/>
      <c r="D103" s="24"/>
      <c r="E103" s="24"/>
      <c r="F103" s="24"/>
      <c r="G103" s="24"/>
      <c r="H103" s="24"/>
      <c r="I103" s="53"/>
      <c r="J103" s="54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 ht="20.10000000000000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 ht="20.100000000000001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 ht="20.100000000000001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 ht="20.100000000000001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 ht="20.100000000000001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 ht="20.100000000000001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 ht="20.100000000000001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 ht="20.100000000000001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 ht="20.100000000000001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 ht="20.100000000000001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 ht="20.100000000000001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 ht="20.100000000000001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 ht="20.100000000000001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 ht="20.100000000000001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 ht="20.100000000000001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 ht="20.100000000000001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 ht="20.100000000000001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 ht="20.100000000000001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 ht="20.100000000000001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 ht="20.100000000000001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 ht="20.100000000000001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 ht="20.100000000000001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 ht="20.100000000000001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 ht="20.100000000000001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>
      <c r="A225" s="24"/>
      <c r="B225" s="24"/>
      <c r="C225" s="24"/>
      <c r="D225" s="24"/>
      <c r="E225" s="24"/>
      <c r="F225" s="24"/>
      <c r="G225" s="24"/>
      <c r="H225" s="24"/>
      <c r="I225" s="24"/>
      <c r="J225" s="51"/>
      <c r="K225" s="51"/>
    </row>
    <row r="226" spans="1:11">
      <c r="A226" s="24"/>
      <c r="B226" s="24"/>
      <c r="C226" s="24"/>
      <c r="D226" s="24"/>
      <c r="E226" s="24"/>
      <c r="F226" s="24"/>
      <c r="G226" s="24"/>
      <c r="H226" s="24"/>
      <c r="I226" s="24"/>
      <c r="J226" s="51"/>
      <c r="K226" s="51"/>
    </row>
    <row r="227" spans="1:11">
      <c r="A227" s="24"/>
      <c r="B227" s="24"/>
      <c r="C227" s="24"/>
      <c r="D227" s="24"/>
      <c r="E227" s="24"/>
      <c r="F227" s="24"/>
      <c r="G227" s="24"/>
      <c r="H227" s="24"/>
      <c r="I227" s="24"/>
      <c r="J227" s="51"/>
      <c r="K227" s="51"/>
    </row>
    <row r="228" spans="1:11">
      <c r="A228" s="24"/>
      <c r="B228" s="24"/>
      <c r="C228" s="24"/>
      <c r="D228" s="24"/>
      <c r="E228" s="24"/>
      <c r="F228" s="24"/>
      <c r="G228" s="24"/>
      <c r="H228" s="24"/>
      <c r="I228" s="24"/>
      <c r="J228" s="51"/>
      <c r="K228" s="51"/>
    </row>
    <row r="229" spans="1:11">
      <c r="A229" s="24"/>
      <c r="B229" s="24"/>
      <c r="C229" s="24"/>
      <c r="D229" s="24"/>
      <c r="E229" s="24"/>
      <c r="F229" s="24"/>
      <c r="G229" s="24"/>
      <c r="H229" s="24"/>
      <c r="I229" s="24"/>
      <c r="J229" s="51"/>
      <c r="K229" s="51"/>
    </row>
    <row r="230" spans="1:11">
      <c r="A230" s="24"/>
      <c r="B230" s="24"/>
      <c r="C230" s="24"/>
      <c r="D230" s="24"/>
      <c r="E230" s="24"/>
      <c r="F230" s="24"/>
      <c r="G230" s="24"/>
      <c r="H230" s="24"/>
      <c r="I230" s="24"/>
      <c r="J230" s="51"/>
      <c r="K230" s="51"/>
    </row>
    <row r="231" spans="1:11">
      <c r="A231" s="24"/>
      <c r="B231" s="24"/>
      <c r="C231" s="24"/>
      <c r="D231" s="24"/>
      <c r="E231" s="24"/>
      <c r="F231" s="24"/>
      <c r="G231" s="24"/>
      <c r="H231" s="24"/>
      <c r="I231" s="24"/>
      <c r="J231" s="51"/>
      <c r="K231" s="51"/>
    </row>
    <row r="232" spans="1:11">
      <c r="A232" s="24"/>
      <c r="B232" s="24"/>
      <c r="C232" s="24"/>
      <c r="D232" s="24"/>
      <c r="E232" s="24"/>
      <c r="F232" s="24"/>
      <c r="G232" s="24"/>
      <c r="H232" s="24"/>
      <c r="I232" s="24"/>
      <c r="J232" s="51"/>
      <c r="K232" s="51"/>
    </row>
    <row r="233" spans="1:11">
      <c r="A233" s="24"/>
      <c r="B233" s="24"/>
      <c r="C233" s="24"/>
      <c r="D233" s="24"/>
      <c r="E233" s="24"/>
      <c r="F233" s="24"/>
      <c r="G233" s="24"/>
      <c r="H233" s="24"/>
      <c r="I233" s="24"/>
      <c r="J233" s="51"/>
      <c r="K233" s="51"/>
    </row>
    <row r="234" spans="1:11">
      <c r="A234" s="24"/>
      <c r="B234" s="24"/>
      <c r="C234" s="24"/>
      <c r="D234" s="24"/>
      <c r="E234" s="24"/>
      <c r="F234" s="24"/>
      <c r="G234" s="24"/>
      <c r="H234" s="24"/>
      <c r="I234" s="24"/>
      <c r="J234" s="51"/>
      <c r="K234" s="51"/>
    </row>
    <row r="235" spans="1:11">
      <c r="A235" s="24"/>
      <c r="B235" s="24"/>
      <c r="C235" s="24"/>
      <c r="D235" s="24"/>
      <c r="E235" s="24"/>
      <c r="F235" s="24"/>
      <c r="G235" s="24"/>
      <c r="H235" s="24"/>
      <c r="I235" s="24"/>
      <c r="J235" s="51"/>
      <c r="K235" s="51"/>
    </row>
    <row r="236" spans="1:11">
      <c r="A236" s="24"/>
      <c r="B236" s="24"/>
      <c r="C236" s="24"/>
      <c r="D236" s="24"/>
      <c r="E236" s="24"/>
      <c r="F236" s="24"/>
      <c r="G236" s="24"/>
      <c r="H236" s="24"/>
      <c r="I236" s="24"/>
      <c r="J236" s="51"/>
      <c r="K236" s="51"/>
    </row>
    <row r="237" spans="1:11">
      <c r="A237" s="24"/>
      <c r="B237" s="24"/>
      <c r="C237" s="24"/>
      <c r="D237" s="24"/>
      <c r="E237" s="24"/>
      <c r="F237" s="24"/>
      <c r="G237" s="24"/>
      <c r="H237" s="24"/>
      <c r="I237" s="24"/>
      <c r="J237" s="51"/>
      <c r="K237" s="51"/>
    </row>
    <row r="238" spans="1:11">
      <c r="A238" s="24"/>
      <c r="B238" s="24"/>
      <c r="C238" s="24"/>
      <c r="D238" s="24"/>
      <c r="E238" s="24"/>
      <c r="F238" s="24"/>
      <c r="G238" s="24"/>
      <c r="H238" s="24"/>
      <c r="I238" s="24"/>
      <c r="J238" s="51"/>
      <c r="K238" s="51"/>
    </row>
    <row r="239" spans="1:11">
      <c r="A239" s="24"/>
      <c r="B239" s="24"/>
      <c r="C239" s="24"/>
      <c r="D239" s="24"/>
      <c r="E239" s="24"/>
      <c r="F239" s="24"/>
      <c r="G239" s="24"/>
      <c r="H239" s="24"/>
      <c r="I239" s="24"/>
      <c r="J239" s="51"/>
      <c r="K239" s="51"/>
    </row>
    <row r="240" spans="1:11">
      <c r="A240" s="24"/>
      <c r="B240" s="24"/>
      <c r="C240" s="24"/>
      <c r="D240" s="24"/>
      <c r="E240" s="24"/>
      <c r="F240" s="24"/>
      <c r="G240" s="24"/>
      <c r="H240" s="24"/>
      <c r="I240" s="24"/>
      <c r="J240" s="51"/>
      <c r="K240" s="51"/>
    </row>
    <row r="241" spans="1:11">
      <c r="A241" s="24"/>
      <c r="B241" s="24"/>
      <c r="C241" s="24"/>
      <c r="D241" s="24"/>
      <c r="E241" s="24"/>
      <c r="F241" s="24"/>
      <c r="G241" s="24"/>
      <c r="H241" s="24"/>
      <c r="I241" s="24"/>
      <c r="J241" s="51"/>
      <c r="K241" s="51"/>
    </row>
    <row r="242" spans="1:11">
      <c r="A242" s="24"/>
      <c r="B242" s="24"/>
      <c r="C242" s="24"/>
      <c r="D242" s="24"/>
      <c r="E242" s="24"/>
      <c r="F242" s="24"/>
      <c r="G242" s="24"/>
      <c r="H242" s="24"/>
      <c r="I242" s="24"/>
      <c r="J242" s="51"/>
      <c r="K242" s="51"/>
    </row>
    <row r="243" spans="1:11">
      <c r="A243" s="24"/>
      <c r="B243" s="24"/>
      <c r="C243" s="24"/>
      <c r="D243" s="24"/>
      <c r="E243" s="24"/>
      <c r="I243" s="24"/>
      <c r="J243" s="51"/>
      <c r="K243" s="51"/>
    </row>
    <row r="244" spans="1:11">
      <c r="A244" s="24"/>
      <c r="B244" s="24"/>
      <c r="C244" s="24"/>
      <c r="D244" s="24"/>
      <c r="E244" s="24"/>
      <c r="I244" s="24"/>
      <c r="J244" s="51"/>
      <c r="K244" s="51"/>
    </row>
    <row r="245" spans="1:11">
      <c r="A245" s="24"/>
      <c r="B245" s="24"/>
      <c r="C245" s="24"/>
      <c r="D245" s="24"/>
      <c r="E245" s="24"/>
      <c r="I245" s="24"/>
      <c r="J245" s="51"/>
      <c r="K245" s="51"/>
    </row>
    <row r="246" spans="1:11">
      <c r="A246" s="24"/>
      <c r="B246" s="24"/>
      <c r="C246" s="24"/>
      <c r="D246" s="24"/>
      <c r="E246" s="24"/>
      <c r="I246" s="24"/>
      <c r="J246" s="51"/>
      <c r="K246" s="51"/>
    </row>
    <row r="247" spans="1:11">
      <c r="A247" s="24"/>
      <c r="B247" s="24"/>
      <c r="C247" s="24"/>
      <c r="D247" s="24"/>
      <c r="E247" s="24"/>
      <c r="I247" s="24"/>
      <c r="J247" s="51"/>
      <c r="K247" s="51"/>
    </row>
    <row r="248" spans="1:11">
      <c r="A248" s="24"/>
      <c r="B248" s="24"/>
      <c r="C248" s="24"/>
      <c r="D248" s="24"/>
      <c r="E248" s="24"/>
      <c r="I248" s="24"/>
      <c r="J248" s="51"/>
    </row>
  </sheetData>
  <mergeCells count="1">
    <mergeCell ref="A1:D1"/>
  </mergeCells>
  <hyperlinks>
    <hyperlink ref="F7" r:id="rId1" xr:uid="{3C4CCCF8-6B3D-4251-B3CA-9A9195E432CD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57</v>
      </c>
      <c r="B1" s="86" t="s">
        <v>58</v>
      </c>
      <c r="D1" s="102" t="s">
        <v>59</v>
      </c>
      <c r="H1" s="102" t="s">
        <v>60</v>
      </c>
    </row>
    <row r="2" spans="1:11">
      <c r="A2" s="86" t="s">
        <v>61</v>
      </c>
      <c r="B2" s="86">
        <v>50</v>
      </c>
      <c r="D2" s="103">
        <v>20</v>
      </c>
    </row>
    <row r="3" spans="1:11">
      <c r="A3" s="86" t="s">
        <v>62</v>
      </c>
      <c r="B3">
        <v>40</v>
      </c>
      <c r="D3" s="104">
        <v>25</v>
      </c>
      <c r="I3" s="105" t="s">
        <v>63</v>
      </c>
      <c r="J3" s="105"/>
      <c r="K3" s="105" t="s">
        <v>22</v>
      </c>
    </row>
    <row r="4" spans="1:11">
      <c r="A4" s="86" t="s">
        <v>64</v>
      </c>
      <c r="B4">
        <v>25</v>
      </c>
      <c r="D4" s="104">
        <v>40</v>
      </c>
      <c r="I4" s="86" t="s">
        <v>65</v>
      </c>
      <c r="K4" s="106" t="s">
        <v>66</v>
      </c>
    </row>
    <row r="5" spans="1:11">
      <c r="A5" s="86" t="s">
        <v>67</v>
      </c>
      <c r="B5">
        <v>20</v>
      </c>
      <c r="D5" s="103" t="s">
        <v>68</v>
      </c>
      <c r="I5" s="86" t="s">
        <v>69</v>
      </c>
      <c r="K5" s="38">
        <v>0.4</v>
      </c>
    </row>
    <row r="6" spans="1:11">
      <c r="A6" s="86" t="s">
        <v>70</v>
      </c>
      <c r="B6">
        <v>10</v>
      </c>
      <c r="D6" s="104">
        <v>50</v>
      </c>
      <c r="I6" s="86" t="s">
        <v>71</v>
      </c>
      <c r="K6" s="38">
        <v>0.3</v>
      </c>
    </row>
    <row r="7" spans="1:11">
      <c r="A7" s="86" t="s">
        <v>72</v>
      </c>
      <c r="B7" s="86" t="s">
        <v>73</v>
      </c>
      <c r="D7" s="104">
        <v>80</v>
      </c>
      <c r="I7" s="86" t="s">
        <v>74</v>
      </c>
      <c r="K7" s="38">
        <v>0.25</v>
      </c>
    </row>
    <row r="8" spans="1:11">
      <c r="A8" s="86" t="s">
        <v>75</v>
      </c>
      <c r="B8" s="86">
        <v>20</v>
      </c>
      <c r="D8" s="103" t="s">
        <v>68</v>
      </c>
      <c r="I8" s="86" t="s">
        <v>76</v>
      </c>
      <c r="K8" s="106" t="s">
        <v>77</v>
      </c>
    </row>
    <row r="9" spans="1:11">
      <c r="A9" s="86" t="s">
        <v>78</v>
      </c>
      <c r="B9" s="86"/>
      <c r="D9" s="103">
        <v>75</v>
      </c>
      <c r="I9" s="86"/>
      <c r="K9" s="106"/>
    </row>
    <row r="10" spans="1:11">
      <c r="D10" s="104"/>
      <c r="I10" s="86" t="s">
        <v>79</v>
      </c>
      <c r="K10" s="38"/>
    </row>
    <row r="11" spans="1:11">
      <c r="A11" s="101" t="s">
        <v>80</v>
      </c>
      <c r="D11" s="104"/>
      <c r="K11" s="38"/>
    </row>
    <row r="12" spans="1:11">
      <c r="A12" s="86" t="s">
        <v>81</v>
      </c>
      <c r="D12" s="104"/>
      <c r="K12" s="38"/>
    </row>
    <row r="13" spans="1:11">
      <c r="A13" s="86" t="s">
        <v>82</v>
      </c>
      <c r="D13" s="104"/>
      <c r="K13" s="38"/>
    </row>
    <row r="14" spans="1:11">
      <c r="A14" s="86" t="s">
        <v>83</v>
      </c>
      <c r="D14" s="104"/>
      <c r="K14" s="38"/>
    </row>
    <row r="15" spans="1:11">
      <c r="A15" s="86" t="s">
        <v>84</v>
      </c>
      <c r="D15" s="104"/>
      <c r="K15" s="38"/>
    </row>
    <row r="16" spans="1:11">
      <c r="A16" s="86" t="s">
        <v>85</v>
      </c>
      <c r="D16" s="104"/>
    </row>
    <row r="17" spans="1:8">
      <c r="A17" s="86" t="s">
        <v>86</v>
      </c>
      <c r="D17" s="104"/>
    </row>
    <row r="18" spans="1:8">
      <c r="A18" s="86" t="s">
        <v>87</v>
      </c>
      <c r="D18" s="104"/>
    </row>
    <row r="19" spans="1:8">
      <c r="A19" s="86" t="s">
        <v>88</v>
      </c>
      <c r="D19" s="104"/>
    </row>
    <row r="20" spans="1:8">
      <c r="A20" s="86"/>
      <c r="D20" s="104"/>
    </row>
    <row r="21" spans="1:8">
      <c r="A21" s="86" t="s">
        <v>61</v>
      </c>
      <c r="D21" s="104"/>
    </row>
    <row r="22" spans="1:8">
      <c r="D22" s="104"/>
    </row>
    <row r="23" spans="1:8">
      <c r="A23" s="86" t="s">
        <v>89</v>
      </c>
      <c r="D23" s="104"/>
    </row>
    <row r="24" spans="1:8">
      <c r="D24" s="104"/>
    </row>
    <row r="25" spans="1:8">
      <c r="A25" s="101" t="s">
        <v>90</v>
      </c>
      <c r="D25" s="104"/>
    </row>
    <row r="26" spans="1:8">
      <c r="A26" s="107" t="s">
        <v>91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92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93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94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95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96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97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98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99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100</v>
      </c>
      <c r="C1" s="110" t="s">
        <v>101</v>
      </c>
      <c r="E1" s="110" t="s">
        <v>78</v>
      </c>
    </row>
    <row r="2" spans="1:5" ht="30">
      <c r="A2" s="93" t="s">
        <v>102</v>
      </c>
      <c r="C2" t="s">
        <v>103</v>
      </c>
      <c r="E2" s="93" t="s">
        <v>104</v>
      </c>
    </row>
    <row r="3" spans="1:5">
      <c r="A3" s="93"/>
    </row>
    <row r="4" spans="1:5" ht="30">
      <c r="A4" s="93" t="s">
        <v>105</v>
      </c>
      <c r="C4" s="93" t="s">
        <v>106</v>
      </c>
    </row>
    <row r="5" spans="1:5">
      <c r="A5" s="93"/>
    </row>
    <row r="6" spans="1:5" ht="30">
      <c r="A6" s="93" t="s">
        <v>107</v>
      </c>
    </row>
    <row r="7" spans="1:5" ht="45">
      <c r="A7" s="93"/>
      <c r="C7" s="93" t="s">
        <v>108</v>
      </c>
    </row>
    <row r="8" spans="1:5" ht="30">
      <c r="A8" s="93" t="s">
        <v>107</v>
      </c>
    </row>
    <row r="9" spans="1:5" ht="45">
      <c r="A9" s="93"/>
      <c r="C9" s="93" t="s">
        <v>109</v>
      </c>
    </row>
    <row r="10" spans="1:5" ht="30">
      <c r="A10" s="93" t="s">
        <v>105</v>
      </c>
    </row>
    <row r="11" spans="1:5" ht="30">
      <c r="A11" s="93"/>
      <c r="C11" s="93" t="s">
        <v>110</v>
      </c>
    </row>
    <row r="12" spans="1:5" ht="30">
      <c r="A12" s="93" t="s">
        <v>102</v>
      </c>
    </row>
    <row r="13" spans="1:5">
      <c r="A13" s="93"/>
    </row>
    <row r="14" spans="1:5" ht="30">
      <c r="A14" s="94" t="s">
        <v>111</v>
      </c>
      <c r="C14" s="93" t="s">
        <v>112</v>
      </c>
    </row>
    <row r="15" spans="1:5">
      <c r="A15" s="93"/>
    </row>
    <row r="16" spans="1:5" ht="30">
      <c r="A16" s="93"/>
      <c r="C16" s="93" t="s">
        <v>113</v>
      </c>
    </row>
    <row r="17" spans="1:3">
      <c r="A17" s="93"/>
    </row>
    <row r="18" spans="1:3" ht="30">
      <c r="A18" s="93"/>
      <c r="C18" s="93" t="s">
        <v>114</v>
      </c>
    </row>
    <row r="19" spans="1:3">
      <c r="A19" s="93"/>
    </row>
    <row r="20" spans="1:3" ht="60">
      <c r="A20" s="93"/>
      <c r="C20" s="93" t="s">
        <v>115</v>
      </c>
    </row>
    <row r="21" spans="1:3">
      <c r="A21" s="93"/>
    </row>
    <row r="22" spans="1:3" ht="45">
      <c r="A22" s="93"/>
      <c r="C22" s="93" t="s">
        <v>116</v>
      </c>
    </row>
    <row r="23" spans="1:3">
      <c r="A23" s="93"/>
    </row>
    <row r="24" spans="1:3" ht="30">
      <c r="A24" s="93"/>
      <c r="C24" s="93" t="s">
        <v>117</v>
      </c>
    </row>
    <row r="25" spans="1:3">
      <c r="A25" s="93"/>
    </row>
    <row r="26" spans="1:3">
      <c r="A26" s="93"/>
      <c r="C26" s="87" t="s">
        <v>118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119</v>
      </c>
      <c r="B1" s="112" t="s">
        <v>120</v>
      </c>
      <c r="C1" s="113" t="s">
        <v>121</v>
      </c>
      <c r="D1" s="114" t="s">
        <v>122</v>
      </c>
      <c r="E1" s="114" t="s">
        <v>123</v>
      </c>
      <c r="F1" s="114" t="s">
        <v>124</v>
      </c>
      <c r="G1" s="114" t="s">
        <v>125</v>
      </c>
      <c r="H1" s="114" t="s">
        <v>126</v>
      </c>
      <c r="I1" s="115" t="s">
        <v>127</v>
      </c>
    </row>
    <row r="2" spans="1:9" ht="19.5" thickBot="1">
      <c r="A2" s="111" t="s">
        <v>128</v>
      </c>
      <c r="C2" s="86" t="s">
        <v>129</v>
      </c>
      <c r="D2" s="86" t="s">
        <v>130</v>
      </c>
      <c r="E2" s="86" t="s">
        <v>131</v>
      </c>
      <c r="F2" s="86" t="s">
        <v>132</v>
      </c>
      <c r="G2" s="86" t="s">
        <v>133</v>
      </c>
      <c r="H2" s="86" t="s">
        <v>134</v>
      </c>
    </row>
    <row r="3" spans="1:9" ht="19.5" thickBot="1">
      <c r="A3" s="111" t="s">
        <v>135</v>
      </c>
      <c r="B3" s="3" t="s">
        <v>136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141</v>
      </c>
      <c r="H3" s="3" t="s">
        <v>142</v>
      </c>
    </row>
    <row r="4" spans="1:9" ht="18.75">
      <c r="A4" s="116"/>
      <c r="B4" s="3" t="s">
        <v>143</v>
      </c>
      <c r="C4" s="3" t="s">
        <v>144</v>
      </c>
      <c r="D4" s="3" t="s">
        <v>145</v>
      </c>
      <c r="E4" s="86" t="s">
        <v>146</v>
      </c>
      <c r="F4" s="86" t="s">
        <v>147</v>
      </c>
      <c r="G4" s="3" t="s">
        <v>148</v>
      </c>
      <c r="H4" s="3" t="s">
        <v>149</v>
      </c>
    </row>
    <row r="5" spans="1:9" ht="18.75">
      <c r="A5" s="116"/>
      <c r="B5" s="3" t="s">
        <v>150</v>
      </c>
      <c r="C5" s="3"/>
      <c r="E5" s="117" t="s">
        <v>151</v>
      </c>
      <c r="F5" s="117" t="s">
        <v>152</v>
      </c>
      <c r="G5" s="3" t="s">
        <v>153</v>
      </c>
    </row>
    <row r="6" spans="1:9" ht="19.5" thickBot="1">
      <c r="A6" s="116"/>
    </row>
    <row r="7" spans="1:9" ht="19.5" thickBot="1">
      <c r="A7" s="111" t="s">
        <v>154</v>
      </c>
      <c r="E7" s="22">
        <v>159778</v>
      </c>
      <c r="F7" s="86" t="s">
        <v>155</v>
      </c>
      <c r="H7" s="22">
        <v>75143</v>
      </c>
    </row>
    <row r="8" spans="1:9" ht="19.5" thickBot="1">
      <c r="A8" s="111" t="s">
        <v>156</v>
      </c>
      <c r="C8" s="86" t="s">
        <v>157</v>
      </c>
      <c r="E8" s="86" t="s">
        <v>157</v>
      </c>
      <c r="F8" s="86" t="s">
        <v>157</v>
      </c>
      <c r="G8" s="86" t="s">
        <v>78</v>
      </c>
      <c r="H8" t="s">
        <v>158</v>
      </c>
      <c r="I8" t="s">
        <v>157</v>
      </c>
    </row>
    <row r="9" spans="1:9">
      <c r="C9" s="86" t="s">
        <v>159</v>
      </c>
      <c r="E9" s="86" t="s">
        <v>159</v>
      </c>
      <c r="F9" s="86" t="s">
        <v>159</v>
      </c>
      <c r="G9" s="86" t="s">
        <v>100</v>
      </c>
      <c r="H9" t="s">
        <v>160</v>
      </c>
      <c r="I9" t="s">
        <v>159</v>
      </c>
    </row>
    <row r="10" spans="1:9">
      <c r="C10" s="86" t="s">
        <v>161</v>
      </c>
      <c r="E10" s="86" t="s">
        <v>161</v>
      </c>
      <c r="F10" s="86" t="s">
        <v>161</v>
      </c>
      <c r="G10" s="86" t="s">
        <v>162</v>
      </c>
      <c r="H10" s="86" t="s">
        <v>167</v>
      </c>
      <c r="I10" t="s">
        <v>161</v>
      </c>
    </row>
    <row r="11" spans="1:9">
      <c r="C11" s="86" t="s">
        <v>163</v>
      </c>
      <c r="E11" s="86" t="s">
        <v>163</v>
      </c>
      <c r="F11" s="86" t="s">
        <v>163</v>
      </c>
      <c r="H11" s="86" t="s">
        <v>168</v>
      </c>
      <c r="I11" t="s">
        <v>163</v>
      </c>
    </row>
    <row r="12" spans="1:9">
      <c r="H12" s="86" t="s">
        <v>169</v>
      </c>
      <c r="I12" t="s">
        <v>164</v>
      </c>
    </row>
    <row r="13" spans="1:9">
      <c r="I13" t="s">
        <v>158</v>
      </c>
    </row>
    <row r="14" spans="1:9">
      <c r="I14" t="s">
        <v>165</v>
      </c>
    </row>
    <row r="15" spans="1:9">
      <c r="I15" t="s">
        <v>166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88E41-1779-472E-A9B4-AEDCBE86F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53ACCF-D9B2-4660-8110-3EAC8A8A1D57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6BFF9BA3-884D-4A2C-8D00-7A3A5D4CA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Bid Form</vt:lpstr>
      <vt:lpstr>RWP Shades SOV</vt:lpstr>
      <vt:lpstr>RWP 2nd Floor</vt:lpstr>
      <vt:lpstr>RWP 3rd Floor</vt:lpstr>
      <vt:lpstr>RWP 1st Floor</vt:lpstr>
      <vt:lpstr>RWP 4th &amp; 5th Floors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Cathy Walter</cp:lastModifiedBy>
  <cp:lastPrinted>2025-04-21T09:41:51Z</cp:lastPrinted>
  <dcterms:created xsi:type="dcterms:W3CDTF">2000-08-02T17:16:16Z</dcterms:created>
  <dcterms:modified xsi:type="dcterms:W3CDTF">2025-04-21T09:47:47Z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37716600</vt:r8>
  </property>
  <property fmtid="{D5CDD505-2E9C-101B-9397-08002B2CF9AE}" pid="4" name="MediaServiceImageTags">
    <vt:lpwstr/>
  </property>
</Properties>
</file>