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86 Spark Des Plaines Chicago O'Hare/01. Quotes/Proposals/"/>
    </mc:Choice>
  </mc:AlternateContent>
  <xr:revisionPtr revIDLastSave="0" documentId="8_{2D09C191-8BCB-4957-B75C-F09B7FD38704}" xr6:coauthVersionLast="47" xr6:coauthVersionMax="47" xr10:uidLastSave="{00000000-0000-0000-0000-000000000000}"/>
  <bookViews>
    <workbookView xWindow="28680" yWindow="-120" windowWidth="29040" windowHeight="15720" xr2:uid="{00000000-000D-0000-FFFF-FFFF00000000}"/>
  </bookViews>
  <sheets>
    <sheet name="Quote" sheetId="4" r:id="rId1"/>
    <sheet name="WT Glossary" sheetId="3" r:id="rId2"/>
  </sheets>
  <definedNames>
    <definedName name="_xlnm.Print_Area" localSheetId="0">Quote!$A$1:$K$92</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4" l="1"/>
  <c r="K50" i="4"/>
  <c r="K49" i="4"/>
  <c r="K32" i="4"/>
  <c r="K33" i="4"/>
  <c r="K34" i="4"/>
  <c r="K35" i="4"/>
  <c r="K36" i="4"/>
  <c r="K37" i="4"/>
  <c r="K38" i="4"/>
  <c r="K39" i="4"/>
  <c r="K40" i="4"/>
  <c r="K41" i="4"/>
  <c r="L18" i="4"/>
  <c r="M32" i="4"/>
  <c r="N32" i="4" s="1"/>
  <c r="M28" i="4"/>
  <c r="N28" i="4" s="1"/>
  <c r="K28" i="4"/>
  <c r="M24" i="4"/>
  <c r="N24" i="4" s="1"/>
  <c r="K24" i="4"/>
  <c r="M20" i="4"/>
  <c r="M16" i="4"/>
  <c r="L34" i="4" l="1"/>
  <c r="M45" i="4"/>
  <c r="M19" i="4"/>
  <c r="M31" i="4" l="1"/>
  <c r="T31" i="4" s="1"/>
  <c r="K31" i="4"/>
  <c r="K30" i="4"/>
  <c r="K29" i="4"/>
  <c r="M27" i="4"/>
  <c r="T27" i="4" s="1"/>
  <c r="K27" i="4"/>
  <c r="K26" i="4"/>
  <c r="K25" i="4"/>
  <c r="M23" i="4"/>
  <c r="T23" i="4" s="1"/>
  <c r="K23" i="4"/>
  <c r="K22" i="4"/>
  <c r="K21" i="4"/>
  <c r="N20" i="4"/>
  <c r="K20" i="4"/>
  <c r="N31" i="4" l="1"/>
  <c r="P31" i="4" s="1"/>
  <c r="N27" i="4"/>
  <c r="P27" i="4" s="1"/>
  <c r="N23" i="4"/>
  <c r="P23" i="4" s="1"/>
  <c r="N47" i="4" l="1"/>
  <c r="M48" i="4"/>
  <c r="M47" i="4"/>
  <c r="M35" i="4"/>
  <c r="N35" i="4" s="1"/>
  <c r="P35" i="4" s="1"/>
  <c r="N48" i="4"/>
  <c r="T19" i="4" l="1"/>
  <c r="N16" i="4" l="1"/>
  <c r="K48" i="4"/>
  <c r="K47" i="4"/>
  <c r="K46" i="4"/>
  <c r="L47" i="4" s="1"/>
  <c r="N45" i="4"/>
  <c r="K45" i="4"/>
  <c r="K44" i="4"/>
  <c r="K43" i="4"/>
  <c r="K42" i="4"/>
  <c r="K19" i="4"/>
  <c r="K18" i="4"/>
  <c r="K17" i="4"/>
  <c r="K16" i="4"/>
  <c r="N25" i="4" l="1"/>
  <c r="K54" i="4"/>
  <c r="N19" i="4"/>
  <c r="P19" i="4" s="1"/>
  <c r="T35" i="4"/>
</calcChain>
</file>

<file path=xl/sharedStrings.xml><?xml version="1.0" encoding="utf-8"?>
<sst xmlns="http://schemas.openxmlformats.org/spreadsheetml/2006/main" count="246" uniqueCount="171">
  <si>
    <t>Qty</t>
  </si>
  <si>
    <t>Product</t>
  </si>
  <si>
    <t>Project:</t>
  </si>
  <si>
    <t>Area</t>
  </si>
  <si>
    <t>Measure Travel Charge / Per Trip (Mileage, Time, &amp; Per Diem)</t>
  </si>
  <si>
    <t>Installation Travel Charge / Per Trip (Mileage, Time, &amp; Per Diem)</t>
  </si>
  <si>
    <t>Prepared by:</t>
  </si>
  <si>
    <t>Style #</t>
  </si>
  <si>
    <t>Price</t>
  </si>
  <si>
    <t>Fabric/Color</t>
  </si>
  <si>
    <t>Total</t>
  </si>
  <si>
    <t>Each</t>
  </si>
  <si>
    <t>5900 Weisbrook Lane</t>
  </si>
  <si>
    <t>Knoxville, TN 37909</t>
  </si>
  <si>
    <t>Installation for above</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</si>
  <si>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</si>
  <si>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</si>
  <si>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</si>
  <si>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</si>
  <si>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</si>
  <si>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</si>
  <si>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</si>
  <si>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</si>
  <si>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</si>
  <si>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</si>
  <si>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</si>
  <si>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</si>
  <si>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</si>
  <si>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</si>
  <si>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</si>
  <si>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</si>
  <si>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</si>
  <si>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</si>
  <si>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</si>
  <si>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</si>
  <si>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</si>
  <si>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</si>
  <si>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</si>
  <si>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</si>
  <si>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</si>
  <si>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</si>
  <si>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</si>
  <si>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</si>
  <si>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</si>
  <si>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</si>
  <si>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</si>
  <si>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</si>
  <si>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</si>
  <si>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</si>
  <si>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</si>
  <si>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</si>
  <si>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</si>
  <si>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</si>
  <si>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</si>
  <si>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</si>
  <si>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</si>
  <si>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</si>
  <si>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</si>
  <si>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</si>
  <si>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</si>
  <si>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</si>
  <si>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</si>
  <si>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</si>
  <si>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</si>
  <si>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</si>
  <si>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</si>
  <si>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</si>
  <si>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</si>
  <si>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</si>
  <si>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</si>
  <si>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</si>
  <si>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</si>
  <si>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</si>
  <si>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</si>
  <si>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</si>
  <si>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</si>
  <si>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</si>
  <si>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</si>
  <si>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</si>
  <si>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</si>
  <si>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</si>
  <si>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</si>
  <si>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</si>
  <si>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</si>
  <si>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</si>
  <si>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</si>
  <si>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</si>
  <si>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</si>
  <si>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</si>
  <si>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</si>
  <si>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</si>
  <si>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</si>
  <si>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</si>
  <si>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</si>
  <si>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</si>
  <si>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</si>
  <si>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</si>
  <si>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</si>
  <si>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</si>
  <si>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</si>
  <si>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</si>
  <si>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</si>
  <si>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</si>
  <si>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</si>
  <si>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</si>
  <si>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Measure Fee / Per Day</t>
  </si>
  <si>
    <t>Hilton</t>
  </si>
  <si>
    <t>GR</t>
  </si>
  <si>
    <t>GR-400</t>
  </si>
  <si>
    <t>GR-400.ADA.MA</t>
  </si>
  <si>
    <t>ADA GR - Manual</t>
  </si>
  <si>
    <t>PA-400</t>
  </si>
  <si>
    <t>Corridor</t>
  </si>
  <si>
    <t>PA-400.1</t>
  </si>
  <si>
    <t>PA-402</t>
  </si>
  <si>
    <t>Custom 150% Single Pleat Sheer Drapery, Unlined, Stnd Hems, Center Draw, Baton Draw Architrac Hardware</t>
  </si>
  <si>
    <t xml:space="preserve">Custom 150% Single Pleat Drapery, Unlined, Stnd Hems, Center Draw, Baton Draw Architrac Hardware </t>
  </si>
  <si>
    <t>Custom 150% Single Pleat Sheer Drapery, Unlined, Stnd Hems, Center Draw, ADA Baton Draw Architrac Hardware</t>
  </si>
  <si>
    <t xml:space="preserve">Custom 150% Single Pleat Drapery, Unlined, Stnd Hems, Center Draw, ADA Baton Draw Architrac Hardware </t>
  </si>
  <si>
    <t>Extend 6" on either side window</t>
  </si>
  <si>
    <t>Custom 100% Ripplefold Sheer Drapery, Unlined, Stnd Hems, Center Draw</t>
  </si>
  <si>
    <t>Mileage</t>
  </si>
  <si>
    <t>PD</t>
  </si>
  <si>
    <t>Lobby / Breakfast</t>
  </si>
  <si>
    <t>Cornice Install</t>
  </si>
  <si>
    <t>Total Drapery &amp; Cornice Install</t>
  </si>
  <si>
    <t>Custom Read Window Modern Metal H-Rail Traverse Hardware, Wall Mount, Baton Draw</t>
  </si>
  <si>
    <t xml:space="preserve">Above based on 650 mile radius of Knoxville. </t>
  </si>
  <si>
    <t>In Bound Drapery Fabric Freight</t>
  </si>
  <si>
    <t>TBD</t>
  </si>
  <si>
    <t>REV3: $600/day and $1200each install travel charge based on 500 mile radius</t>
  </si>
  <si>
    <t>Custom Painted MDF Cornice, Dust Cap, 10" Returns</t>
  </si>
  <si>
    <t>Pkaufmann Brochet Sheer Ivory                                                                                                       118" Goods, No Repeat, Railroaded</t>
  </si>
  <si>
    <t xml:space="preserve"> Pkaufmann 4P Dreamy Custom Linen B                                                                                               110" Goods, No Repeat, Railroaded</t>
  </si>
  <si>
    <t>Finish: Painted Finish SW8917 Shell White Semi-Gloss</t>
  </si>
  <si>
    <t>REV6: Per Dave, approved hardware finish was supplied from Stuart</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</si>
  <si>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</si>
  <si>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</si>
  <si>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***Please send order requests to Orders@readwindow.com</t>
  </si>
  <si>
    <t xml:space="preserve">Freight is NOT included in above proposal and is to be Pre-pay &amp; Add </t>
  </si>
  <si>
    <t xml:space="preserve">Accommodations are not included &amp; are prepay &amp; add, unless provided by the site at no charge. If lodging is not provided by the site then lodging cost at applicable seasonal local rates per diem will be charged.  </t>
  </si>
  <si>
    <t>Above prices are subject to change unless confirmed by purchase order within 30 days of the posted date.</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</si>
  <si>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</si>
  <si>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</si>
  <si>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Quotation is based on the total project being fabricated at one time.  Production required in phases may be subject to additional charges.</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</si>
  <si>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</si>
  <si>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</si>
  <si>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Quotation is based on 1 trip to measure and 1 trip to install unless specifically stated otherwise.  Additional trips, requests and deviations from the quotation is subject to change order.</t>
  </si>
  <si>
    <t>Trip Charges for gas, flights, etc. are based on pricing as of the date of this quote and are subject to adjustment based on pricing at the time services are rendered.</t>
  </si>
  <si>
    <t xml:space="preserve">All product will remain the sole property of Read Window Products, LLC until final payment is received. Liability is limited to total charge for product in question. </t>
  </si>
  <si>
    <t>Installation services are non-union; union installation is subject to local union rates and regulations.</t>
  </si>
  <si>
    <t>Installation into concrete, steel, or other difficult substrate may require additional charges.</t>
  </si>
  <si>
    <t>Installation is to occur during normal business hours Monday - Friday. Anything outside of this basis is subject to additional charges and availability.</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</si>
  <si>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</si>
  <si>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</si>
  <si>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Occupied units and related hindrances of access to units may be subject to additional charges.</t>
  </si>
  <si>
    <t>Removal of any existing window treatments is not included in the above proposal.</t>
  </si>
  <si>
    <t>Steaming of draperies is not included in the above proposal.</t>
  </si>
  <si>
    <t xml:space="preserve">Customer is responsible for sales &amp; use tax. In the event of tax exempt status,  a resale certificate and W-9 must be included with Purchase Order. </t>
  </si>
  <si>
    <t>25-286</t>
  </si>
  <si>
    <t>Hilton Spark  O'Hare</t>
  </si>
  <si>
    <t>Shelley Franklin</t>
  </si>
  <si>
    <t>sfranklin@readwindow.com</t>
  </si>
  <si>
    <t>Rivers/Office</t>
  </si>
  <si>
    <t>Office</t>
  </si>
  <si>
    <t>Des Plaines, IL</t>
  </si>
  <si>
    <t>Fabric:  Jumble 5% White/Gray                                                                                                           Hardware: Clear Anodized</t>
  </si>
  <si>
    <t>Finish: Satin Nickel                                                                                            Finial: End Cap</t>
  </si>
  <si>
    <t>Per Dave 4.4 due to significant reduction of sizing on this request vs prototype, updating cost to current, using same margin &amp; passing along reduced price on product (assuming it applies) to customer. Keeping install AS IS</t>
  </si>
  <si>
    <t xml:space="preserve"> </t>
  </si>
  <si>
    <t>GR-400 Attic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</si>
</sst>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
      <sz val="11"/>
      <color rgb="FFFF0000"/>
      <name val="Arial"/>
      <family val="2"/>
    </font>
    <font>
      <sz val="14"/>
      <color rgb="FFFF0000"/>
      <name val="Arial"/>
      <family val="2"/>
    </font>
    <font>
      <b/>
      <sz val="11"/>
      <color indexed="8"/>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u/>
      <sz val="10"/>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6"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16"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8"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0" fillId="0" borderId="0"/>
    <xf numFmtId="9" fontId="1" fillId="0" borderId="0" applyFont="0" applyFill="0" applyBorder="0" applyAlignment="0" applyProtection="0"/>
    <xf numFmtId="9" fontId="16"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cellStyleXfs>
  <cellXfs count="16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17" fillId="0" borderId="7" xfId="0" applyFont="1" applyBorder="1" applyAlignment="1">
      <alignment horizontal="left"/>
    </xf>
    <xf numFmtId="0" fontId="7" fillId="0" borderId="3" xfId="0" applyFont="1" applyBorder="1" applyAlignment="1">
      <alignment horizontal="center"/>
    </xf>
    <xf numFmtId="0" fontId="7" fillId="0" borderId="8" xfId="0" applyFont="1" applyBorder="1" applyAlignment="1">
      <alignment horizontal="center"/>
    </xf>
    <xf numFmtId="0" fontId="19" fillId="0" borderId="0" xfId="11" applyFont="1" applyFill="1" applyBorder="1" applyAlignment="1" applyProtection="1">
      <alignment horizontal="left"/>
    </xf>
    <xf numFmtId="6" fontId="4" fillId="0" borderId="0" xfId="0" applyNumberFormat="1" applyFont="1"/>
    <xf numFmtId="44" fontId="5" fillId="0" borderId="0" xfId="0" applyNumberFormat="1" applyFont="1"/>
    <xf numFmtId="44" fontId="22"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44" fontId="7" fillId="0" borderId="0" xfId="1" applyFont="1" applyFill="1" applyBorder="1" applyAlignment="1"/>
    <xf numFmtId="0" fontId="23" fillId="0" borderId="0" xfId="0" applyFont="1" applyAlignment="1">
      <alignment horizontal="left" vertical="center"/>
    </xf>
    <xf numFmtId="44" fontId="4" fillId="3" borderId="0" xfId="1" applyFont="1" applyFill="1"/>
    <xf numFmtId="44" fontId="4" fillId="0" borderId="0" xfId="1" applyFont="1" applyFill="1"/>
    <xf numFmtId="9" fontId="26" fillId="0" borderId="0" xfId="14" applyFont="1" applyFill="1" applyAlignment="1">
      <alignment horizontal="center"/>
    </xf>
    <xf numFmtId="0" fontId="27"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9" xfId="0" applyFont="1" applyFill="1" applyBorder="1" applyAlignment="1">
      <alignment horizontal="center"/>
    </xf>
    <xf numFmtId="0" fontId="5" fillId="2" borderId="10" xfId="0" applyFont="1" applyFill="1" applyBorder="1" applyAlignment="1">
      <alignment horizontal="center"/>
    </xf>
    <xf numFmtId="0" fontId="14" fillId="0" borderId="0" xfId="0" applyFont="1" applyAlignment="1">
      <alignment horizontal="right"/>
    </xf>
    <xf numFmtId="0" fontId="7" fillId="0" borderId="11" xfId="0" applyFont="1" applyBorder="1" applyAlignment="1">
      <alignment horizontal="center"/>
    </xf>
    <xf numFmtId="0" fontId="7" fillId="0" borderId="11" xfId="0" applyFont="1" applyBorder="1" applyAlignment="1">
      <alignment horizontal="center" wrapText="1"/>
    </xf>
    <xf numFmtId="0" fontId="28" fillId="0" borderId="0" xfId="0" applyFont="1" applyAlignment="1">
      <alignment horizontal="left"/>
    </xf>
    <xf numFmtId="0" fontId="29" fillId="0" borderId="0" xfId="0" applyFont="1" applyAlignment="1">
      <alignment horizontal="center"/>
    </xf>
    <xf numFmtId="0" fontId="29" fillId="0" borderId="2" xfId="0" applyFont="1" applyBorder="1" applyAlignment="1">
      <alignment horizontal="center" wrapText="1"/>
    </xf>
    <xf numFmtId="0" fontId="7" fillId="0" borderId="0" xfId="0" applyFont="1" applyAlignment="1">
      <alignment wrapText="1"/>
    </xf>
    <xf numFmtId="0" fontId="29"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12"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4" fillId="0" borderId="0" xfId="11" applyFont="1" applyFill="1" applyBorder="1" applyAlignment="1" applyProtection="1">
      <alignment horizontal="left" indent="1"/>
    </xf>
    <xf numFmtId="0" fontId="31" fillId="0" borderId="0" xfId="0" applyFont="1"/>
    <xf numFmtId="0" fontId="1" fillId="0" borderId="1"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 xfId="0" applyFont="1" applyBorder="1" applyAlignment="1">
      <alignment horizontal="center"/>
    </xf>
    <xf numFmtId="0" fontId="1" fillId="0" borderId="8" xfId="0" applyFont="1" applyBorder="1" applyAlignment="1">
      <alignment horizontal="center" wrapText="1"/>
    </xf>
    <xf numFmtId="0" fontId="1" fillId="0" borderId="11" xfId="0" applyFont="1" applyBorder="1" applyAlignment="1">
      <alignment horizontal="center" wrapText="1"/>
    </xf>
    <xf numFmtId="0" fontId="1" fillId="0" borderId="8" xfId="0" applyFont="1" applyBorder="1" applyAlignment="1">
      <alignment horizontal="center"/>
    </xf>
    <xf numFmtId="0" fontId="7" fillId="0" borderId="17" xfId="0" applyFont="1" applyBorder="1" applyAlignment="1">
      <alignment horizontal="center"/>
    </xf>
    <xf numFmtId="0" fontId="1" fillId="0" borderId="17" xfId="0" applyFont="1" applyBorder="1" applyAlignment="1">
      <alignment horizontal="center" wrapText="1"/>
    </xf>
    <xf numFmtId="0" fontId="1" fillId="0" borderId="17" xfId="0" applyFont="1" applyBorder="1" applyAlignment="1">
      <alignment horizontal="center"/>
    </xf>
    <xf numFmtId="0" fontId="7" fillId="0" borderId="18" xfId="0" applyFont="1" applyBorder="1" applyAlignment="1">
      <alignment horizontal="center"/>
    </xf>
    <xf numFmtId="0" fontId="1" fillId="0" borderId="3" xfId="0" applyFont="1" applyBorder="1" applyAlignment="1">
      <alignment horizontal="center"/>
    </xf>
    <xf numFmtId="0" fontId="32" fillId="0" borderId="0" xfId="0" applyFont="1"/>
    <xf numFmtId="164" fontId="1" fillId="0" borderId="2" xfId="1" applyNumberFormat="1" applyFont="1" applyFill="1" applyBorder="1"/>
    <xf numFmtId="44" fontId="1" fillId="0" borderId="0" xfId="1" applyFont="1" applyFill="1" applyBorder="1"/>
    <xf numFmtId="44" fontId="4" fillId="0" borderId="0" xfId="1" applyFont="1"/>
    <xf numFmtId="0" fontId="31" fillId="0" borderId="0" xfId="0" applyFont="1" applyAlignment="1">
      <alignment horizontal="left"/>
    </xf>
    <xf numFmtId="44" fontId="31" fillId="0" borderId="0" xfId="1" applyFont="1"/>
    <xf numFmtId="44" fontId="4" fillId="0" borderId="0" xfId="0" applyNumberFormat="1" applyFont="1"/>
    <xf numFmtId="164" fontId="1" fillId="0" borderId="2" xfId="1" applyNumberFormat="1" applyFont="1" applyFill="1" applyBorder="1" applyAlignment="1">
      <alignment horizontal="center"/>
    </xf>
    <xf numFmtId="0" fontId="33" fillId="0" borderId="0" xfId="0" applyFont="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164" fontId="1" fillId="0" borderId="17" xfId="1" applyNumberFormat="1" applyFont="1" applyFill="1" applyBorder="1" applyAlignment="1">
      <alignment horizontal="center"/>
    </xf>
    <xf numFmtId="164" fontId="1" fillId="0" borderId="17" xfId="1" applyNumberFormat="1" applyFont="1" applyFill="1" applyBorder="1"/>
    <xf numFmtId="44" fontId="31" fillId="3" borderId="0" xfId="1" applyFont="1" applyFill="1"/>
    <xf numFmtId="164" fontId="0" fillId="0" borderId="0" xfId="0" applyNumberFormat="1"/>
    <xf numFmtId="164" fontId="1" fillId="0" borderId="1" xfId="1" applyNumberFormat="1" applyFont="1" applyFill="1" applyBorder="1"/>
    <xf numFmtId="164" fontId="1" fillId="0" borderId="8" xfId="1" applyNumberFormat="1" applyFont="1" applyFill="1" applyBorder="1" applyAlignment="1">
      <alignment horizontal="center"/>
    </xf>
    <xf numFmtId="164" fontId="1" fillId="0" borderId="8" xfId="1" applyNumberFormat="1" applyFont="1" applyFill="1" applyBorder="1"/>
    <xf numFmtId="164" fontId="1" fillId="0" borderId="11" xfId="1" applyNumberFormat="1" applyFont="1" applyFill="1" applyBorder="1" applyAlignment="1">
      <alignment horizontal="center"/>
    </xf>
    <xf numFmtId="164" fontId="1" fillId="0" borderId="11" xfId="1" applyNumberFormat="1" applyFont="1" applyFill="1" applyBorder="1"/>
    <xf numFmtId="0" fontId="29" fillId="0" borderId="0" xfId="0" applyFont="1"/>
    <xf numFmtId="164" fontId="29" fillId="0" borderId="0" xfId="0" applyNumberFormat="1" applyFont="1"/>
    <xf numFmtId="0" fontId="1" fillId="0" borderId="2" xfId="0" applyFont="1" applyBorder="1" applyAlignment="1">
      <alignment horizontal="center"/>
    </xf>
    <xf numFmtId="0" fontId="1" fillId="0" borderId="0" xfId="0" applyFont="1" applyAlignment="1">
      <alignment horizontal="center"/>
    </xf>
    <xf numFmtId="0" fontId="1" fillId="0" borderId="0" xfId="0" applyFont="1"/>
    <xf numFmtId="44" fontId="1" fillId="0" borderId="0" xfId="1" applyFont="1" applyFill="1" applyBorder="1" applyAlignment="1">
      <alignment horizontal="center"/>
    </xf>
    <xf numFmtId="44" fontId="1" fillId="0" borderId="0" xfId="4" applyFont="1" applyFill="1" applyBorder="1" applyAlignment="1">
      <alignment horizontal="center"/>
    </xf>
    <xf numFmtId="44" fontId="1" fillId="0" borderId="0" xfId="4" applyFont="1" applyFill="1" applyBorder="1"/>
    <xf numFmtId="44" fontId="1" fillId="0" borderId="0" xfId="1" applyFont="1" applyFill="1" applyBorder="1" applyAlignment="1"/>
    <xf numFmtId="0" fontId="1" fillId="0" borderId="0" xfId="0" applyFont="1" applyAlignment="1">
      <alignment horizontal="left"/>
    </xf>
    <xf numFmtId="0" fontId="7" fillId="0" borderId="17" xfId="0" applyFont="1" applyBorder="1" applyAlignment="1">
      <alignment horizontal="center" wrapText="1"/>
    </xf>
    <xf numFmtId="0" fontId="29" fillId="0" borderId="17" xfId="0" applyFont="1" applyBorder="1" applyAlignment="1">
      <alignment horizontal="center" wrapText="1"/>
    </xf>
    <xf numFmtId="0" fontId="7" fillId="0" borderId="3" xfId="0" applyFont="1" applyBorder="1" applyAlignment="1">
      <alignment horizontal="center" wrapText="1"/>
    </xf>
    <xf numFmtId="0" fontId="29" fillId="0" borderId="3" xfId="0" applyFont="1" applyBorder="1" applyAlignment="1">
      <alignment horizontal="center" wrapText="1"/>
    </xf>
    <xf numFmtId="164" fontId="1" fillId="0" borderId="1" xfId="1" applyNumberFormat="1" applyFont="1" applyFill="1" applyBorder="1" applyAlignment="1">
      <alignment horizontal="center"/>
    </xf>
    <xf numFmtId="0" fontId="29" fillId="0" borderId="2" xfId="0" applyFont="1" applyBorder="1" applyAlignment="1">
      <alignment horizontal="center"/>
    </xf>
    <xf numFmtId="164" fontId="29" fillId="0" borderId="2" xfId="1" applyNumberFormat="1" applyFont="1" applyFill="1" applyBorder="1" applyAlignment="1">
      <alignment horizontal="center"/>
    </xf>
    <xf numFmtId="164" fontId="29" fillId="0" borderId="2" xfId="1" applyNumberFormat="1" applyFont="1" applyFill="1" applyBorder="1"/>
    <xf numFmtId="0" fontId="34" fillId="0" borderId="19" xfId="0" applyFont="1" applyBorder="1" applyAlignment="1">
      <alignment horizontal="center"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0" xfId="0"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29"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wrapText="1"/>
    </xf>
    <xf numFmtId="0" fontId="9" fillId="0" borderId="0" xfId="0" applyFont="1" applyAlignment="1">
      <alignment horizontal="left" vertical="top" wrapText="1"/>
    </xf>
    <xf numFmtId="0" fontId="1"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0" xfId="0" applyFont="1" applyAlignment="1">
      <alignment horizontal="center"/>
    </xf>
    <xf numFmtId="0" fontId="8" fillId="0" borderId="13" xfId="0" applyFont="1" applyBorder="1" applyAlignment="1">
      <alignment horizontal="center"/>
    </xf>
    <xf numFmtId="0" fontId="5" fillId="2" borderId="9" xfId="0" applyFont="1" applyFill="1" applyBorder="1" applyAlignment="1">
      <alignment horizontal="center" wrapText="1"/>
    </xf>
    <xf numFmtId="0" fontId="0" fillId="0" borderId="10" xfId="0" applyBorder="1" applyAlignment="1">
      <alignment horizontal="center" wrapText="1"/>
    </xf>
    <xf numFmtId="0" fontId="7" fillId="0" borderId="27" xfId="0" applyFont="1" applyBorder="1" applyAlignment="1">
      <alignment horizontal="center"/>
    </xf>
    <xf numFmtId="0" fontId="0" fillId="0" borderId="20" xfId="0" applyBorder="1" applyAlignment="1">
      <alignment horizontal="center"/>
    </xf>
    <xf numFmtId="0" fontId="0" fillId="0" borderId="28" xfId="0" applyBorder="1" applyAlignment="1">
      <alignment horizontal="center"/>
    </xf>
    <xf numFmtId="0" fontId="7" fillId="0" borderId="3" xfId="0" applyFont="1" applyBorder="1" applyAlignment="1">
      <alignment horizontal="center"/>
    </xf>
    <xf numFmtId="0" fontId="0" fillId="0" borderId="3" xfId="0" applyBorder="1" applyAlignment="1">
      <alignment horizontal="center"/>
    </xf>
    <xf numFmtId="0" fontId="7" fillId="0" borderId="14" xfId="0" applyFont="1" applyBorder="1" applyAlignment="1">
      <alignment horizontal="center"/>
    </xf>
    <xf numFmtId="0" fontId="0" fillId="0" borderId="15" xfId="0" applyBorder="1"/>
    <xf numFmtId="0" fontId="0" fillId="0" borderId="16" xfId="0" applyBorder="1"/>
    <xf numFmtId="0" fontId="29" fillId="0" borderId="29" xfId="0" applyFont="1" applyBorder="1" applyAlignment="1">
      <alignment horizontal="center"/>
    </xf>
    <xf numFmtId="0" fontId="29" fillId="0" borderId="25" xfId="0" applyFont="1" applyBorder="1" applyAlignment="1">
      <alignment horizontal="center"/>
    </xf>
    <xf numFmtId="0" fontId="29" fillId="0" borderId="30" xfId="0" applyFont="1" applyBorder="1" applyAlignment="1">
      <alignment horizontal="center"/>
    </xf>
    <xf numFmtId="164" fontId="7" fillId="0" borderId="0" xfId="1" applyNumberFormat="1" applyFont="1" applyFill="1" applyBorder="1"/>
    <xf numFmtId="164" fontId="1" fillId="0" borderId="0" xfId="1" applyNumberFormat="1" applyFont="1" applyFill="1" applyBorder="1"/>
    <xf numFmtId="0" fontId="1" fillId="0" borderId="0" xfId="1" applyNumberFormat="1" applyFont="1" applyFill="1" applyBorder="1"/>
    <xf numFmtId="164" fontId="4" fillId="0" borderId="0" xfId="0" applyNumberFormat="1" applyFont="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542685</xdr:colOff>
      <xdr:row>35</xdr:row>
      <xdr:rowOff>441805</xdr:rowOff>
    </xdr:from>
    <xdr:to>
      <xdr:col>20</xdr:col>
      <xdr:colOff>295954</xdr:colOff>
      <xdr:row>39</xdr:row>
      <xdr:rowOff>195401</xdr:rowOff>
    </xdr:to>
    <xdr:pic>
      <xdr:nvPicPr>
        <xdr:cNvPr id="6" name="Picture 5">
          <a:extLst>
            <a:ext uri="{FF2B5EF4-FFF2-40B4-BE49-F238E27FC236}">
              <a16:creationId xmlns:a16="http://schemas.microsoft.com/office/drawing/2014/main" id="{907295BD-1C67-4461-B174-0088637ED160}"/>
            </a:ext>
          </a:extLst>
        </xdr:cNvPr>
        <xdr:cNvPicPr>
          <a:picLocks noChangeAspect="1"/>
        </xdr:cNvPicPr>
      </xdr:nvPicPr>
      <xdr:blipFill>
        <a:blip xmlns:r="http://schemas.openxmlformats.org/officeDocument/2006/relationships" r:embed="rId1"/>
        <a:stretch>
          <a:fillRect/>
        </a:stretch>
      </xdr:blipFill>
      <xdr:spPr>
        <a:xfrm>
          <a:off x="13877685" y="15267187"/>
          <a:ext cx="5994945" cy="1770655"/>
        </a:xfrm>
        <a:prstGeom prst="rect">
          <a:avLst/>
        </a:prstGeom>
      </xdr:spPr>
    </xdr:pic>
    <xdr:clientData/>
  </xdr:twoCellAnchor>
  <xdr:twoCellAnchor editAs="oneCell">
    <xdr:from>
      <xdr:col>6</xdr:col>
      <xdr:colOff>2933883</xdr:colOff>
      <xdr:row>0</xdr:row>
      <xdr:rowOff>13607</xdr:rowOff>
    </xdr:from>
    <xdr:to>
      <xdr:col>11</xdr:col>
      <xdr:colOff>14499</xdr:colOff>
      <xdr:row>2</xdr:row>
      <xdr:rowOff>169636</xdr:rowOff>
    </xdr:to>
    <xdr:pic>
      <xdr:nvPicPr>
        <xdr:cNvPr id="8" name="Picture 7">
          <a:extLst>
            <a:ext uri="{FF2B5EF4-FFF2-40B4-BE49-F238E27FC236}">
              <a16:creationId xmlns:a16="http://schemas.microsoft.com/office/drawing/2014/main" id="{6305753E-6B5F-AB92-067A-972F5C2973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2062" y="13607"/>
          <a:ext cx="3663297" cy="639536"/>
        </a:xfrm>
        <a:prstGeom prst="rect">
          <a:avLst/>
        </a:prstGeom>
      </xdr:spPr>
    </xdr:pic>
    <xdr:clientData/>
  </xdr:twoCellAnchor>
  <xdr:twoCellAnchor editAs="oneCell">
    <xdr:from>
      <xdr:col>7</xdr:col>
      <xdr:colOff>81643</xdr:colOff>
      <xdr:row>3</xdr:row>
      <xdr:rowOff>54428</xdr:rowOff>
    </xdr:from>
    <xdr:to>
      <xdr:col>7</xdr:col>
      <xdr:colOff>795887</xdr:colOff>
      <xdr:row>6</xdr:row>
      <xdr:rowOff>186417</xdr:rowOff>
    </xdr:to>
    <xdr:pic>
      <xdr:nvPicPr>
        <xdr:cNvPr id="3" name="Picture 1">
          <a:extLst>
            <a:ext uri="{FF2B5EF4-FFF2-40B4-BE49-F238E27FC236}">
              <a16:creationId xmlns:a16="http://schemas.microsoft.com/office/drawing/2014/main" id="{D5B75D64-28EB-48CE-A0D5-17A29EA39E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87000" y="789214"/>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595086</xdr:colOff>
      <xdr:row>6</xdr:row>
      <xdr:rowOff>110671</xdr:rowOff>
    </xdr:to>
    <xdr:pic>
      <xdr:nvPicPr>
        <xdr:cNvPr id="7" name="Picture 1">
          <a:extLst>
            <a:ext uri="{FF2B5EF4-FFF2-40B4-BE49-F238E27FC236}">
              <a16:creationId xmlns:a16="http://schemas.microsoft.com/office/drawing/2014/main" id="{C44751A8-982C-4222-A242-08B5A96147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3929" y="979714"/>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163286</xdr:colOff>
      <xdr:row>3</xdr:row>
      <xdr:rowOff>81642</xdr:rowOff>
    </xdr:from>
    <xdr:to>
      <xdr:col>10</xdr:col>
      <xdr:colOff>972177</xdr:colOff>
      <xdr:row>6</xdr:row>
      <xdr:rowOff>231321</xdr:rowOff>
    </xdr:to>
    <xdr:pic>
      <xdr:nvPicPr>
        <xdr:cNvPr id="9" name="Picture 2">
          <a:extLst>
            <a:ext uri="{FF2B5EF4-FFF2-40B4-BE49-F238E27FC236}">
              <a16:creationId xmlns:a16="http://schemas.microsoft.com/office/drawing/2014/main" id="{FC403ECA-DD04-4181-8DFD-9E5719FB56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899572" y="816428"/>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7DA5-0ACF-42B1-A2AB-64DED3096106}">
  <sheetPr>
    <tabColor indexed="51"/>
    <pageSetUpPr fitToPage="1"/>
  </sheetPr>
  <dimension ref="A1:V264"/>
  <sheetViews>
    <sheetView tabSelected="1" zoomScale="85" zoomScaleNormal="85" zoomScaleSheetLayoutView="70" workbookViewId="0">
      <selection activeCell="J54" sqref="J54"/>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5703125" customWidth="1"/>
    <col min="14" max="14" width="9.85546875" bestFit="1" customWidth="1"/>
    <col min="19" max="20" width="12.7109375" customWidth="1"/>
  </cols>
  <sheetData>
    <row r="1" spans="1:20" ht="20.100000000000001" customHeight="1" x14ac:dyDescent="0.3">
      <c r="A1" s="144">
        <v>45751</v>
      </c>
      <c r="B1" s="145"/>
      <c r="C1" s="145"/>
      <c r="D1" s="145"/>
      <c r="E1" s="58"/>
      <c r="F1" s="58" t="s">
        <v>30</v>
      </c>
      <c r="G1" s="75" t="s">
        <v>159</v>
      </c>
      <c r="H1"/>
    </row>
    <row r="2" spans="1:20" ht="20.100000000000001" customHeight="1" x14ac:dyDescent="0.3">
      <c r="A2" s="10" t="s">
        <v>32</v>
      </c>
      <c r="B2" s="12"/>
      <c r="C2" s="12"/>
      <c r="D2" s="11"/>
      <c r="E2" s="11"/>
      <c r="F2" s="58"/>
      <c r="G2" s="76"/>
      <c r="H2" s="11"/>
    </row>
    <row r="3" spans="1:20" s="21" customFormat="1" ht="20.100000000000001" customHeight="1" x14ac:dyDescent="0.3">
      <c r="A3" s="10" t="s">
        <v>12</v>
      </c>
      <c r="B3" s="11"/>
      <c r="C3" s="10"/>
      <c r="D3" s="11"/>
      <c r="E3" s="58"/>
      <c r="F3" s="58" t="s">
        <v>2</v>
      </c>
      <c r="G3" s="75" t="s">
        <v>160</v>
      </c>
      <c r="H3" s="19"/>
      <c r="I3" s="20"/>
      <c r="J3" s="20"/>
    </row>
    <row r="4" spans="1:20" s="21" customFormat="1" ht="20.100000000000001" customHeight="1" x14ac:dyDescent="0.3">
      <c r="A4" s="10" t="s">
        <v>13</v>
      </c>
      <c r="B4" s="11"/>
      <c r="C4" s="11"/>
      <c r="D4" s="11"/>
      <c r="E4" s="61"/>
      <c r="F4" s="61"/>
      <c r="G4" s="75" t="s">
        <v>165</v>
      </c>
      <c r="H4" s="19"/>
      <c r="I4" s="20"/>
      <c r="J4" s="20"/>
    </row>
    <row r="5" spans="1:20" s="21" customFormat="1" ht="10.15" customHeight="1" x14ac:dyDescent="0.3">
      <c r="A5" s="10"/>
      <c r="B5" s="11"/>
      <c r="C5" s="11"/>
      <c r="D5" s="11"/>
      <c r="E5" s="61"/>
      <c r="H5" s="19"/>
      <c r="I5" s="20"/>
      <c r="J5" s="20"/>
    </row>
    <row r="6" spans="1:20" s="21" customFormat="1" ht="20.100000000000001" customHeight="1" x14ac:dyDescent="0.3">
      <c r="B6" s="20"/>
      <c r="C6" s="20"/>
      <c r="D6" s="20"/>
      <c r="E6" s="20"/>
      <c r="F6" s="58" t="s">
        <v>103</v>
      </c>
      <c r="G6" s="75" t="s">
        <v>106</v>
      </c>
      <c r="H6" s="19"/>
      <c r="I6" s="20"/>
      <c r="J6" s="20"/>
    </row>
    <row r="7" spans="1:20" s="21" customFormat="1" ht="20.100000000000001" customHeight="1" x14ac:dyDescent="0.3">
      <c r="A7" s="20"/>
      <c r="B7" s="20"/>
      <c r="C7" s="20"/>
      <c r="D7" s="20"/>
      <c r="E7" s="58"/>
      <c r="F7" s="58"/>
      <c r="G7" s="77" t="s">
        <v>161</v>
      </c>
      <c r="H7" s="20"/>
      <c r="I7" s="20"/>
      <c r="J7" s="20"/>
    </row>
    <row r="8" spans="1:20" ht="20.100000000000001" customHeight="1" x14ac:dyDescent="0.3">
      <c r="A8" s="10"/>
      <c r="D8" s="13"/>
      <c r="E8" s="58"/>
      <c r="F8" s="58"/>
      <c r="G8" s="78" t="s">
        <v>162</v>
      </c>
      <c r="H8" s="1"/>
    </row>
    <row r="9" spans="1:20" ht="10.15" customHeight="1" x14ac:dyDescent="0.25">
      <c r="A9" s="10"/>
      <c r="D9" s="13"/>
      <c r="E9" s="13"/>
      <c r="F9" s="74"/>
      <c r="G9" s="77"/>
      <c r="H9" s="1"/>
    </row>
    <row r="10" spans="1:20" s="21" customFormat="1" ht="20.100000000000001" customHeight="1" x14ac:dyDescent="0.3">
      <c r="A10" s="20"/>
      <c r="B10" s="20"/>
      <c r="C10" s="20"/>
      <c r="D10" s="20"/>
      <c r="E10" s="58"/>
      <c r="F10" s="58" t="s">
        <v>6</v>
      </c>
      <c r="G10" s="77" t="s">
        <v>15</v>
      </c>
      <c r="H10" s="20"/>
      <c r="I10" s="20"/>
      <c r="J10" s="20"/>
      <c r="M10" s="139" t="s">
        <v>168</v>
      </c>
      <c r="N10" s="134"/>
      <c r="O10" s="134"/>
      <c r="P10" s="134"/>
      <c r="Q10" s="134"/>
      <c r="R10" s="134"/>
      <c r="S10" s="134"/>
      <c r="T10" s="134"/>
    </row>
    <row r="11" spans="1:20" ht="20.100000000000001" customHeight="1" x14ac:dyDescent="0.25">
      <c r="A11" s="10"/>
      <c r="D11" s="13"/>
      <c r="E11" s="58"/>
      <c r="F11"/>
      <c r="G11" s="77" t="s">
        <v>16</v>
      </c>
      <c r="H11" s="146" t="s">
        <v>104</v>
      </c>
      <c r="I11" s="146"/>
      <c r="M11" s="134"/>
      <c r="N11" s="134"/>
      <c r="O11" s="134"/>
      <c r="P11" s="134"/>
      <c r="Q11" s="134"/>
      <c r="R11" s="134"/>
      <c r="S11" s="134"/>
      <c r="T11" s="134"/>
    </row>
    <row r="12" spans="1:20" ht="20.100000000000001" customHeight="1" x14ac:dyDescent="0.3">
      <c r="A12" s="10"/>
      <c r="D12" s="13"/>
      <c r="E12" s="58"/>
      <c r="F12" s="100"/>
      <c r="G12" s="78" t="s">
        <v>17</v>
      </c>
      <c r="H12" s="147">
        <v>60018</v>
      </c>
      <c r="I12" s="147"/>
      <c r="M12" s="134"/>
      <c r="N12" s="134"/>
      <c r="O12" s="134"/>
      <c r="P12" s="134"/>
      <c r="Q12" s="134"/>
      <c r="R12" s="134"/>
      <c r="S12" s="134"/>
      <c r="T12" s="134"/>
    </row>
    <row r="13" spans="1:20" ht="15" customHeight="1" x14ac:dyDescent="0.35">
      <c r="A13" s="14"/>
      <c r="B13" s="14"/>
      <c r="C13" s="14"/>
      <c r="D13" s="11"/>
      <c r="E13" s="11"/>
      <c r="F13" s="20"/>
      <c r="G13" s="36"/>
      <c r="N13" s="15" t="s">
        <v>22</v>
      </c>
    </row>
    <row r="14" spans="1:20" s="16" customFormat="1" ht="14.45" customHeight="1" x14ac:dyDescent="0.2">
      <c r="A14" s="26"/>
      <c r="B14" s="26"/>
      <c r="C14" s="59"/>
      <c r="D14" s="148" t="s">
        <v>31</v>
      </c>
      <c r="E14" s="149"/>
      <c r="F14" s="60"/>
      <c r="G14" s="26" t="s">
        <v>7</v>
      </c>
      <c r="H14" s="26"/>
      <c r="I14" s="26"/>
      <c r="J14" s="27" t="s">
        <v>8</v>
      </c>
      <c r="K14" s="27" t="s">
        <v>8</v>
      </c>
      <c r="L14" s="15"/>
      <c r="M14" s="15" t="s">
        <v>19</v>
      </c>
      <c r="N14" s="15" t="s">
        <v>21</v>
      </c>
    </row>
    <row r="15" spans="1:20" s="16" customFormat="1" ht="24.95" customHeight="1" thickBot="1" x14ac:dyDescent="0.25">
      <c r="A15" s="28" t="s">
        <v>0</v>
      </c>
      <c r="B15" s="28" t="s">
        <v>3</v>
      </c>
      <c r="C15" s="28" t="s">
        <v>23</v>
      </c>
      <c r="D15" s="73" t="s">
        <v>101</v>
      </c>
      <c r="E15" s="73" t="s">
        <v>102</v>
      </c>
      <c r="F15" s="29" t="s">
        <v>1</v>
      </c>
      <c r="G15" s="28" t="s">
        <v>9</v>
      </c>
      <c r="H15" s="28"/>
      <c r="I15" s="28"/>
      <c r="J15" s="28" t="s">
        <v>11</v>
      </c>
      <c r="K15" s="28" t="s">
        <v>10</v>
      </c>
      <c r="L15" s="15"/>
      <c r="M15" s="15" t="s">
        <v>20</v>
      </c>
      <c r="N15" s="53">
        <v>0.15</v>
      </c>
      <c r="S15" s="112"/>
    </row>
    <row r="16" spans="1:20" s="8" customFormat="1" ht="45" customHeight="1" thickTop="1" x14ac:dyDescent="0.2">
      <c r="A16" s="83">
        <v>93</v>
      </c>
      <c r="B16" s="80" t="s">
        <v>107</v>
      </c>
      <c r="C16" s="83" t="s">
        <v>108</v>
      </c>
      <c r="D16" s="80">
        <v>55</v>
      </c>
      <c r="E16" s="80">
        <v>8</v>
      </c>
      <c r="F16" s="80" t="s">
        <v>131</v>
      </c>
      <c r="G16" s="80" t="s">
        <v>134</v>
      </c>
      <c r="H16" s="83"/>
      <c r="I16" s="83"/>
      <c r="J16" s="126">
        <v>108</v>
      </c>
      <c r="K16" s="107">
        <f>J16*A16</f>
        <v>10044</v>
      </c>
      <c r="L16" s="4"/>
      <c r="M16" s="105">
        <f>ROUNDUP(((D16+20)/12),0)*13</f>
        <v>91</v>
      </c>
      <c r="N16" s="97">
        <f>SUM(M16/(1-$N$15))</f>
        <v>107.05882352941177</v>
      </c>
      <c r="P16" s="8" t="s">
        <v>119</v>
      </c>
      <c r="S16" s="112"/>
    </row>
    <row r="17" spans="1:20" s="8" customFormat="1" ht="45" customHeight="1" x14ac:dyDescent="0.2">
      <c r="A17" s="83">
        <v>93</v>
      </c>
      <c r="B17" s="80"/>
      <c r="C17" s="83"/>
      <c r="D17" s="83">
        <v>53</v>
      </c>
      <c r="E17" s="83">
        <v>74</v>
      </c>
      <c r="F17" s="80" t="s">
        <v>115</v>
      </c>
      <c r="G17" s="80" t="s">
        <v>132</v>
      </c>
      <c r="H17" s="83"/>
      <c r="I17" s="83"/>
      <c r="J17" s="126">
        <v>104</v>
      </c>
      <c r="K17" s="107">
        <f>J17*A17</f>
        <v>9672</v>
      </c>
      <c r="L17" s="162" t="s">
        <v>169</v>
      </c>
      <c r="O17" s="79"/>
    </row>
    <row r="18" spans="1:20" s="8" customFormat="1" ht="45" customHeight="1" x14ac:dyDescent="0.2">
      <c r="A18" s="91">
        <v>93</v>
      </c>
      <c r="B18" s="81"/>
      <c r="C18" s="91"/>
      <c r="D18" s="91">
        <v>53</v>
      </c>
      <c r="E18" s="91">
        <v>74</v>
      </c>
      <c r="F18" s="80" t="s">
        <v>116</v>
      </c>
      <c r="G18" s="81" t="s">
        <v>133</v>
      </c>
      <c r="H18" s="91"/>
      <c r="I18" s="91"/>
      <c r="J18" s="101">
        <v>137.25</v>
      </c>
      <c r="K18" s="102">
        <f>J18*A18</f>
        <v>12764.25</v>
      </c>
      <c r="L18" s="162">
        <f>SUM(J17:J18)</f>
        <v>241.25</v>
      </c>
      <c r="M18" s="8" t="s">
        <v>124</v>
      </c>
      <c r="O18" s="79"/>
      <c r="P18" s="8" t="s">
        <v>125</v>
      </c>
      <c r="S18" s="112"/>
    </row>
    <row r="19" spans="1:20" s="8" customFormat="1" ht="45" customHeight="1" thickBot="1" x14ac:dyDescent="0.25">
      <c r="A19" s="114">
        <v>93</v>
      </c>
      <c r="B19" s="82"/>
      <c r="C19" s="114"/>
      <c r="D19" s="114"/>
      <c r="E19" s="114"/>
      <c r="F19" s="82" t="s">
        <v>14</v>
      </c>
      <c r="G19" s="82"/>
      <c r="H19" s="114"/>
      <c r="I19" s="114"/>
      <c r="J19" s="99">
        <v>92.75</v>
      </c>
      <c r="K19" s="93">
        <f>J19*A19</f>
        <v>8625.75</v>
      </c>
      <c r="L19" s="162"/>
      <c r="M19" s="105">
        <f>5*5</f>
        <v>25</v>
      </c>
      <c r="N19" s="95">
        <f>SUM(M19/(1-$N$15))</f>
        <v>29.411764705882355</v>
      </c>
      <c r="P19" s="97">
        <f>SUM(N19+61.75)</f>
        <v>91.161764705882348</v>
      </c>
      <c r="T19" s="98">
        <f>A19*M19</f>
        <v>2325</v>
      </c>
    </row>
    <row r="20" spans="1:20" s="8" customFormat="1" ht="45" customHeight="1" x14ac:dyDescent="0.2">
      <c r="A20" s="83">
        <v>22</v>
      </c>
      <c r="B20" s="80" t="s">
        <v>107</v>
      </c>
      <c r="C20" s="83" t="s">
        <v>108</v>
      </c>
      <c r="D20" s="80">
        <v>55</v>
      </c>
      <c r="E20" s="80">
        <v>8</v>
      </c>
      <c r="F20" s="80" t="s">
        <v>131</v>
      </c>
      <c r="G20" s="80" t="s">
        <v>134</v>
      </c>
      <c r="H20" s="83"/>
      <c r="I20" s="83"/>
      <c r="J20" s="126">
        <v>108</v>
      </c>
      <c r="K20" s="107">
        <f>J20*A20</f>
        <v>2376</v>
      </c>
      <c r="L20" s="161"/>
      <c r="M20" s="105">
        <f>ROUNDUP(((D20+20)/12),0)*13</f>
        <v>91</v>
      </c>
      <c r="N20" s="97">
        <f>SUM(M20/(1-$N$15))</f>
        <v>107.05882352941177</v>
      </c>
      <c r="P20" s="8" t="s">
        <v>119</v>
      </c>
      <c r="S20" s="112"/>
    </row>
    <row r="21" spans="1:20" s="8" customFormat="1" ht="45" customHeight="1" x14ac:dyDescent="0.2">
      <c r="A21" s="83">
        <v>22</v>
      </c>
      <c r="B21" s="80"/>
      <c r="C21" s="83"/>
      <c r="D21" s="83">
        <v>53</v>
      </c>
      <c r="E21" s="83">
        <v>67</v>
      </c>
      <c r="F21" s="80" t="s">
        <v>115</v>
      </c>
      <c r="G21" s="80" t="s">
        <v>132</v>
      </c>
      <c r="H21" s="83"/>
      <c r="I21" s="83"/>
      <c r="J21" s="126">
        <v>104</v>
      </c>
      <c r="K21" s="107">
        <f>J21*A21</f>
        <v>2288</v>
      </c>
      <c r="L21" s="4"/>
      <c r="O21" s="79"/>
    </row>
    <row r="22" spans="1:20" s="8" customFormat="1" ht="45" customHeight="1" x14ac:dyDescent="0.2">
      <c r="A22" s="91">
        <v>22</v>
      </c>
      <c r="B22" s="81"/>
      <c r="C22" s="91"/>
      <c r="D22" s="91">
        <v>53</v>
      </c>
      <c r="E22" s="91">
        <v>67</v>
      </c>
      <c r="F22" s="80" t="s">
        <v>116</v>
      </c>
      <c r="G22" s="81" t="s">
        <v>133</v>
      </c>
      <c r="H22" s="91"/>
      <c r="I22" s="91"/>
      <c r="J22" s="101">
        <v>137.25</v>
      </c>
      <c r="K22" s="102">
        <f>J22*A22</f>
        <v>3019.5</v>
      </c>
      <c r="L22" s="4"/>
      <c r="M22" s="8" t="s">
        <v>124</v>
      </c>
      <c r="O22" s="79"/>
      <c r="P22" s="8" t="s">
        <v>125</v>
      </c>
      <c r="S22" s="112"/>
    </row>
    <row r="23" spans="1:20" s="8" customFormat="1" ht="45" customHeight="1" thickBot="1" x14ac:dyDescent="0.25">
      <c r="A23" s="114">
        <v>22</v>
      </c>
      <c r="B23" s="82"/>
      <c r="C23" s="114"/>
      <c r="D23" s="114"/>
      <c r="E23" s="114"/>
      <c r="F23" s="82" t="s">
        <v>14</v>
      </c>
      <c r="G23" s="82"/>
      <c r="H23" s="114"/>
      <c r="I23" s="114"/>
      <c r="J23" s="99">
        <v>92.75</v>
      </c>
      <c r="K23" s="93">
        <f>J23*A23</f>
        <v>2040.5</v>
      </c>
      <c r="L23" s="4"/>
      <c r="M23" s="105">
        <f>7*3.75</f>
        <v>26.25</v>
      </c>
      <c r="N23" s="95">
        <f>SUM(M23/(1-$N$15))</f>
        <v>30.882352941176471</v>
      </c>
      <c r="P23" s="97">
        <f>SUM(N23+61.75)</f>
        <v>92.632352941176464</v>
      </c>
      <c r="T23" s="98">
        <f>A23*M23</f>
        <v>577.5</v>
      </c>
    </row>
    <row r="24" spans="1:20" s="8" customFormat="1" ht="45" customHeight="1" x14ac:dyDescent="0.2">
      <c r="A24" s="83">
        <v>3</v>
      </c>
      <c r="B24" s="80" t="s">
        <v>107</v>
      </c>
      <c r="C24" s="83" t="s">
        <v>108</v>
      </c>
      <c r="D24" s="80">
        <v>55</v>
      </c>
      <c r="E24" s="80">
        <v>8</v>
      </c>
      <c r="F24" s="80" t="s">
        <v>131</v>
      </c>
      <c r="G24" s="80" t="s">
        <v>134</v>
      </c>
      <c r="H24" s="83"/>
      <c r="I24" s="83"/>
      <c r="J24" s="126">
        <v>108</v>
      </c>
      <c r="K24" s="107">
        <f>J24*A24</f>
        <v>324</v>
      </c>
      <c r="L24" s="4"/>
      <c r="M24" s="105">
        <f>ROUNDUP(((D24+20)/12),0)*13</f>
        <v>91</v>
      </c>
      <c r="N24" s="97">
        <f>SUM(M24/(1-$N$15))</f>
        <v>107.05882352941177</v>
      </c>
      <c r="P24" s="8" t="s">
        <v>119</v>
      </c>
      <c r="S24" s="112"/>
    </row>
    <row r="25" spans="1:20" s="8" customFormat="1" ht="45" customHeight="1" x14ac:dyDescent="0.2">
      <c r="A25" s="83">
        <v>3</v>
      </c>
      <c r="B25" s="80"/>
      <c r="C25" s="83"/>
      <c r="D25" s="83">
        <v>53</v>
      </c>
      <c r="E25" s="83">
        <v>54</v>
      </c>
      <c r="F25" s="80" t="s">
        <v>115</v>
      </c>
      <c r="G25" s="80" t="s">
        <v>132</v>
      </c>
      <c r="H25" s="83"/>
      <c r="I25" s="83"/>
      <c r="J25" s="126">
        <v>104</v>
      </c>
      <c r="K25" s="107">
        <f>J25*A25</f>
        <v>312</v>
      </c>
      <c r="L25" s="4"/>
      <c r="N25" s="164">
        <f>SUM(K19+K23+K27+K27+K31+K35+K38+K41++K45)</f>
        <v>15303.25</v>
      </c>
      <c r="O25" s="79"/>
    </row>
    <row r="26" spans="1:20" s="8" customFormat="1" ht="45" customHeight="1" x14ac:dyDescent="0.2">
      <c r="A26" s="91">
        <v>3</v>
      </c>
      <c r="B26" s="81"/>
      <c r="C26" s="91"/>
      <c r="D26" s="91">
        <v>53</v>
      </c>
      <c r="E26" s="91">
        <v>54</v>
      </c>
      <c r="F26" s="80" t="s">
        <v>116</v>
      </c>
      <c r="G26" s="81" t="s">
        <v>133</v>
      </c>
      <c r="H26" s="91"/>
      <c r="I26" s="91"/>
      <c r="J26" s="101">
        <v>137.25</v>
      </c>
      <c r="K26" s="102">
        <f>J26*A26</f>
        <v>411.75</v>
      </c>
      <c r="L26" s="4"/>
      <c r="M26" s="8" t="s">
        <v>124</v>
      </c>
      <c r="O26" s="79"/>
      <c r="P26" s="8" t="s">
        <v>125</v>
      </c>
      <c r="S26" s="112"/>
    </row>
    <row r="27" spans="1:20" s="8" customFormat="1" ht="45" customHeight="1" thickBot="1" x14ac:dyDescent="0.25">
      <c r="A27" s="114">
        <v>3</v>
      </c>
      <c r="B27" s="82"/>
      <c r="C27" s="114"/>
      <c r="D27" s="114"/>
      <c r="E27" s="114"/>
      <c r="F27" s="82" t="s">
        <v>14</v>
      </c>
      <c r="G27" s="82"/>
      <c r="H27" s="114"/>
      <c r="I27" s="114"/>
      <c r="J27" s="99">
        <v>92.75</v>
      </c>
      <c r="K27" s="93">
        <f>J27*A27</f>
        <v>278.25</v>
      </c>
      <c r="L27" s="4"/>
      <c r="M27" s="105">
        <f>7*3.75</f>
        <v>26.25</v>
      </c>
      <c r="N27" s="95">
        <f>SUM(M27/(1-$N$15))</f>
        <v>30.882352941176471</v>
      </c>
      <c r="P27" s="97">
        <f>SUM(N27+61.75)</f>
        <v>92.632352941176464</v>
      </c>
      <c r="T27" s="98">
        <f>A27*M27</f>
        <v>78.75</v>
      </c>
    </row>
    <row r="28" spans="1:20" s="8" customFormat="1" ht="45" customHeight="1" x14ac:dyDescent="0.2">
      <c r="A28" s="83">
        <v>31</v>
      </c>
      <c r="B28" s="80" t="s">
        <v>107</v>
      </c>
      <c r="C28" s="83" t="s">
        <v>108</v>
      </c>
      <c r="D28" s="80">
        <v>55</v>
      </c>
      <c r="E28" s="80">
        <v>8</v>
      </c>
      <c r="F28" s="80" t="s">
        <v>131</v>
      </c>
      <c r="G28" s="80" t="s">
        <v>134</v>
      </c>
      <c r="H28" s="83"/>
      <c r="I28" s="83"/>
      <c r="J28" s="126">
        <v>108</v>
      </c>
      <c r="K28" s="107">
        <f>J28*A28</f>
        <v>3348</v>
      </c>
      <c r="L28" s="4"/>
      <c r="M28" s="105">
        <f>ROUNDUP(((D28+20)/12),0)*13</f>
        <v>91</v>
      </c>
      <c r="N28" s="97">
        <f>SUM(M28/(1-$N$15))</f>
        <v>107.05882352941177</v>
      </c>
      <c r="P28" s="8" t="s">
        <v>119</v>
      </c>
      <c r="S28" s="112"/>
    </row>
    <row r="29" spans="1:20" s="8" customFormat="1" ht="45" customHeight="1" x14ac:dyDescent="0.2">
      <c r="A29" s="83">
        <v>31</v>
      </c>
      <c r="B29" s="80"/>
      <c r="C29" s="83"/>
      <c r="D29" s="83">
        <v>53</v>
      </c>
      <c r="E29" s="83">
        <v>87</v>
      </c>
      <c r="F29" s="80" t="s">
        <v>115</v>
      </c>
      <c r="G29" s="80" t="s">
        <v>132</v>
      </c>
      <c r="H29" s="83"/>
      <c r="I29" s="83"/>
      <c r="J29" s="126">
        <v>104</v>
      </c>
      <c r="K29" s="107">
        <f>J29*A29</f>
        <v>3224</v>
      </c>
      <c r="L29" s="4"/>
      <c r="O29" s="79"/>
    </row>
    <row r="30" spans="1:20" s="8" customFormat="1" ht="45" customHeight="1" x14ac:dyDescent="0.2">
      <c r="A30" s="91">
        <v>31</v>
      </c>
      <c r="B30" s="81"/>
      <c r="C30" s="91"/>
      <c r="D30" s="91">
        <v>53</v>
      </c>
      <c r="E30" s="91">
        <v>87</v>
      </c>
      <c r="F30" s="80" t="s">
        <v>116</v>
      </c>
      <c r="G30" s="81" t="s">
        <v>133</v>
      </c>
      <c r="H30" s="91"/>
      <c r="I30" s="91"/>
      <c r="J30" s="101">
        <v>137.25</v>
      </c>
      <c r="K30" s="102">
        <f>J30*A30</f>
        <v>4254.75</v>
      </c>
      <c r="L30" s="4"/>
      <c r="M30" s="8" t="s">
        <v>124</v>
      </c>
      <c r="O30" s="79"/>
      <c r="P30" s="8" t="s">
        <v>125</v>
      </c>
      <c r="S30" s="112"/>
    </row>
    <row r="31" spans="1:20" s="8" customFormat="1" ht="45" customHeight="1" thickBot="1" x14ac:dyDescent="0.25">
      <c r="A31" s="114">
        <v>31</v>
      </c>
      <c r="B31" s="82"/>
      <c r="C31" s="114"/>
      <c r="D31" s="114"/>
      <c r="E31" s="114"/>
      <c r="F31" s="82" t="s">
        <v>14</v>
      </c>
      <c r="G31" s="82"/>
      <c r="H31" s="114"/>
      <c r="I31" s="114"/>
      <c r="J31" s="99">
        <v>92.75</v>
      </c>
      <c r="K31" s="93">
        <f>J31*A31</f>
        <v>2875.25</v>
      </c>
      <c r="L31" s="163"/>
      <c r="M31" s="105">
        <f>7*3.75</f>
        <v>26.25</v>
      </c>
      <c r="N31" s="95">
        <f>SUM(M31/(1-$N$15))</f>
        <v>30.882352941176471</v>
      </c>
      <c r="P31" s="97">
        <f>SUM(N31+61.75)</f>
        <v>92.632352941176464</v>
      </c>
      <c r="T31" s="98">
        <f>A31*M31</f>
        <v>813.75</v>
      </c>
    </row>
    <row r="32" spans="1:20" s="8" customFormat="1" ht="45" customHeight="1" x14ac:dyDescent="0.2">
      <c r="A32" s="83">
        <v>5</v>
      </c>
      <c r="B32" s="80" t="s">
        <v>110</v>
      </c>
      <c r="C32" s="80" t="s">
        <v>109</v>
      </c>
      <c r="D32" s="80">
        <v>55</v>
      </c>
      <c r="E32" s="80">
        <v>8</v>
      </c>
      <c r="F32" s="80" t="s">
        <v>131</v>
      </c>
      <c r="G32" s="80" t="s">
        <v>134</v>
      </c>
      <c r="H32" s="83"/>
      <c r="I32" s="83"/>
      <c r="J32" s="126">
        <v>108</v>
      </c>
      <c r="K32" s="107">
        <f>J32*A32</f>
        <v>540</v>
      </c>
      <c r="L32" s="4"/>
      <c r="M32" s="105">
        <f>ROUNDUP(((D32+20)/12),0)*13</f>
        <v>91</v>
      </c>
      <c r="N32" s="97">
        <f>SUM(M32/(1-$N$15))</f>
        <v>107.05882352941177</v>
      </c>
    </row>
    <row r="33" spans="1:22" s="8" customFormat="1" ht="45" customHeight="1" x14ac:dyDescent="0.2">
      <c r="A33" s="83">
        <v>5</v>
      </c>
      <c r="B33" s="80"/>
      <c r="C33" s="83"/>
      <c r="D33" s="83">
        <v>53</v>
      </c>
      <c r="E33" s="83">
        <v>74</v>
      </c>
      <c r="F33" s="80" t="s">
        <v>117</v>
      </c>
      <c r="G33" s="80" t="s">
        <v>132</v>
      </c>
      <c r="H33" s="83"/>
      <c r="I33" s="83"/>
      <c r="J33" s="126">
        <v>113.5</v>
      </c>
      <c r="K33" s="107">
        <f>J33*A33</f>
        <v>567.5</v>
      </c>
      <c r="L33" s="4"/>
      <c r="O33" s="79"/>
    </row>
    <row r="34" spans="1:22" s="8" customFormat="1" ht="45" customHeight="1" x14ac:dyDescent="0.2">
      <c r="A34" s="91">
        <v>5</v>
      </c>
      <c r="B34" s="81"/>
      <c r="C34" s="91"/>
      <c r="D34" s="91">
        <v>53</v>
      </c>
      <c r="E34" s="91">
        <v>74</v>
      </c>
      <c r="F34" s="80" t="s">
        <v>118</v>
      </c>
      <c r="G34" s="81" t="s">
        <v>133</v>
      </c>
      <c r="H34" s="91"/>
      <c r="I34" s="91"/>
      <c r="J34" s="101">
        <v>148</v>
      </c>
      <c r="K34" s="102">
        <f>J34*A34</f>
        <v>740</v>
      </c>
      <c r="L34" s="161">
        <f>SUM(K33:K34)</f>
        <v>1307.5</v>
      </c>
      <c r="M34" s="8" t="s">
        <v>124</v>
      </c>
      <c r="O34" s="79"/>
      <c r="P34" s="8" t="s">
        <v>125</v>
      </c>
    </row>
    <row r="35" spans="1:22" s="8" customFormat="1" ht="45" customHeight="1" thickBot="1" x14ac:dyDescent="0.25">
      <c r="A35" s="114">
        <v>5</v>
      </c>
      <c r="B35" s="82"/>
      <c r="C35" s="114"/>
      <c r="D35" s="114"/>
      <c r="E35" s="114"/>
      <c r="F35" s="82" t="s">
        <v>14</v>
      </c>
      <c r="G35" s="82"/>
      <c r="H35" s="114"/>
      <c r="I35" s="114"/>
      <c r="J35" s="99">
        <v>92.75</v>
      </c>
      <c r="K35" s="93">
        <f>J35*A35</f>
        <v>463.75</v>
      </c>
      <c r="L35" s="161"/>
      <c r="M35" s="105">
        <f>7*3.75</f>
        <v>26.25</v>
      </c>
      <c r="N35" s="95">
        <f>SUM(M35/(1-$N$15))</f>
        <v>30.882352941176471</v>
      </c>
      <c r="P35" s="97">
        <f>SUM(N35+61.75)</f>
        <v>92.632352941176464</v>
      </c>
      <c r="T35" s="98">
        <f>A35*M35</f>
        <v>131.25</v>
      </c>
    </row>
    <row r="36" spans="1:22" s="8" customFormat="1" ht="40.15" customHeight="1" x14ac:dyDescent="0.2">
      <c r="A36" s="35">
        <v>3</v>
      </c>
      <c r="B36" s="84" t="s">
        <v>123</v>
      </c>
      <c r="C36" s="86" t="s">
        <v>111</v>
      </c>
      <c r="D36" s="35">
        <v>53</v>
      </c>
      <c r="E36" s="35">
        <v>69</v>
      </c>
      <c r="F36" s="80" t="s">
        <v>120</v>
      </c>
      <c r="G36" s="80" t="s">
        <v>132</v>
      </c>
      <c r="H36" s="35"/>
      <c r="I36" s="34"/>
      <c r="J36" s="108">
        <v>90</v>
      </c>
      <c r="K36" s="109">
        <f>J36*A36</f>
        <v>270</v>
      </c>
      <c r="L36" s="4"/>
      <c r="V36" s="79"/>
    </row>
    <row r="37" spans="1:22" s="8" customFormat="1" ht="40.15" customHeight="1" x14ac:dyDescent="0.2">
      <c r="A37" s="87">
        <v>3</v>
      </c>
      <c r="B37" s="88"/>
      <c r="C37" s="89"/>
      <c r="D37" s="87">
        <v>53</v>
      </c>
      <c r="E37" s="87"/>
      <c r="F37" s="88" t="s">
        <v>126</v>
      </c>
      <c r="G37" s="88" t="s">
        <v>167</v>
      </c>
      <c r="H37" s="87"/>
      <c r="I37" s="87"/>
      <c r="J37" s="103">
        <v>97.5</v>
      </c>
      <c r="K37" s="104">
        <f>J37*A37</f>
        <v>292.5</v>
      </c>
      <c r="L37" s="4"/>
      <c r="M37" s="112" t="s">
        <v>135</v>
      </c>
      <c r="V37" s="79"/>
    </row>
    <row r="38" spans="1:22" s="8" customFormat="1" ht="40.15" customHeight="1" thickBot="1" x14ac:dyDescent="0.25">
      <c r="A38" s="62">
        <v>3</v>
      </c>
      <c r="B38" s="63"/>
      <c r="C38" s="62"/>
      <c r="D38" s="62"/>
      <c r="E38" s="62"/>
      <c r="F38" s="85" t="s">
        <v>14</v>
      </c>
      <c r="G38" s="85"/>
      <c r="H38" s="62"/>
      <c r="I38" s="62"/>
      <c r="J38" s="110">
        <v>26.5</v>
      </c>
      <c r="K38" s="111">
        <f>J38*A38</f>
        <v>79.5</v>
      </c>
      <c r="L38" s="4"/>
      <c r="M38" s="92"/>
    </row>
    <row r="39" spans="1:22" s="8" customFormat="1" ht="40.15" customHeight="1" x14ac:dyDescent="0.2">
      <c r="A39" s="90">
        <v>5</v>
      </c>
      <c r="B39" s="84" t="s">
        <v>112</v>
      </c>
      <c r="C39" s="86" t="s">
        <v>113</v>
      </c>
      <c r="D39" s="35">
        <v>53</v>
      </c>
      <c r="E39" s="35">
        <v>74</v>
      </c>
      <c r="F39" s="80" t="s">
        <v>120</v>
      </c>
      <c r="G39" s="80" t="s">
        <v>132</v>
      </c>
      <c r="H39" s="35"/>
      <c r="I39" s="34"/>
      <c r="J39" s="108">
        <v>90</v>
      </c>
      <c r="K39" s="109">
        <f>J39*A39</f>
        <v>450</v>
      </c>
      <c r="L39" s="4"/>
      <c r="V39" s="79"/>
    </row>
    <row r="40" spans="1:22" s="8" customFormat="1" ht="40.15" customHeight="1" x14ac:dyDescent="0.2">
      <c r="A40" s="34">
        <v>5</v>
      </c>
      <c r="B40" s="88"/>
      <c r="C40" s="89"/>
      <c r="D40" s="87">
        <v>53</v>
      </c>
      <c r="E40" s="87"/>
      <c r="F40" s="88" t="s">
        <v>126</v>
      </c>
      <c r="G40" s="88" t="s">
        <v>167</v>
      </c>
      <c r="H40" s="87"/>
      <c r="I40" s="87"/>
      <c r="J40" s="103">
        <v>97.5</v>
      </c>
      <c r="K40" s="104">
        <f>J40*A40</f>
        <v>487.5</v>
      </c>
      <c r="L40" s="4"/>
      <c r="V40" s="79"/>
    </row>
    <row r="41" spans="1:22" s="8" customFormat="1" ht="40.15" customHeight="1" thickBot="1" x14ac:dyDescent="0.25">
      <c r="A41" s="62">
        <v>5</v>
      </c>
      <c r="B41" s="63"/>
      <c r="C41" s="62"/>
      <c r="D41" s="62"/>
      <c r="E41" s="62"/>
      <c r="F41" s="85" t="s">
        <v>14</v>
      </c>
      <c r="G41" s="85"/>
      <c r="H41" s="62"/>
      <c r="I41" s="62"/>
      <c r="J41" s="110">
        <v>26.5</v>
      </c>
      <c r="K41" s="111">
        <f>J41*A41</f>
        <v>132.5</v>
      </c>
      <c r="L41" s="161"/>
      <c r="M41" s="112"/>
    </row>
    <row r="42" spans="1:22" s="8" customFormat="1" ht="45" customHeight="1" x14ac:dyDescent="0.2">
      <c r="A42" s="34">
        <v>1</v>
      </c>
      <c r="B42" s="81" t="s">
        <v>163</v>
      </c>
      <c r="C42" s="81" t="s">
        <v>114</v>
      </c>
      <c r="D42" s="34">
        <v>42.25</v>
      </c>
      <c r="E42" s="34">
        <v>65.5</v>
      </c>
      <c r="F42" s="81" t="s">
        <v>80</v>
      </c>
      <c r="G42" s="81" t="s">
        <v>166</v>
      </c>
      <c r="H42" s="34"/>
      <c r="I42" s="34"/>
      <c r="J42" s="101">
        <v>168</v>
      </c>
      <c r="K42" s="102">
        <f>J42*A42</f>
        <v>168</v>
      </c>
      <c r="L42" s="4"/>
    </row>
    <row r="43" spans="1:22" s="8" customFormat="1" ht="45" customHeight="1" x14ac:dyDescent="0.2">
      <c r="A43" s="34">
        <v>1</v>
      </c>
      <c r="B43" s="81" t="s">
        <v>164</v>
      </c>
      <c r="C43" s="81" t="s">
        <v>114</v>
      </c>
      <c r="D43" s="34">
        <v>42.125</v>
      </c>
      <c r="E43" s="34">
        <v>65.5</v>
      </c>
      <c r="F43" s="81" t="s">
        <v>80</v>
      </c>
      <c r="G43" s="81" t="s">
        <v>166</v>
      </c>
      <c r="H43" s="34"/>
      <c r="I43" s="34"/>
      <c r="J43" s="101">
        <v>168</v>
      </c>
      <c r="K43" s="102">
        <f>J43*A43</f>
        <v>168</v>
      </c>
      <c r="L43" s="4"/>
    </row>
    <row r="44" spans="1:22" s="8" customFormat="1" ht="45" customHeight="1" x14ac:dyDescent="0.2">
      <c r="A44" s="34">
        <v>1</v>
      </c>
      <c r="B44" s="81" t="s">
        <v>164</v>
      </c>
      <c r="C44" s="81" t="s">
        <v>114</v>
      </c>
      <c r="D44" s="34">
        <v>42.375</v>
      </c>
      <c r="E44" s="34">
        <v>65.5</v>
      </c>
      <c r="F44" s="81" t="s">
        <v>80</v>
      </c>
      <c r="G44" s="81" t="s">
        <v>166</v>
      </c>
      <c r="H44" s="34"/>
      <c r="I44" s="34"/>
      <c r="J44" s="101">
        <v>168</v>
      </c>
      <c r="K44" s="102">
        <f>J44*A44</f>
        <v>168</v>
      </c>
      <c r="L44" s="4"/>
    </row>
    <row r="45" spans="1:22" s="8" customFormat="1" ht="40.15" customHeight="1" thickBot="1" x14ac:dyDescent="0.25">
      <c r="A45" s="62">
        <v>3</v>
      </c>
      <c r="B45" s="63"/>
      <c r="C45" s="62"/>
      <c r="D45" s="62"/>
      <c r="E45" s="62"/>
      <c r="F45" s="63" t="s">
        <v>14</v>
      </c>
      <c r="G45" s="63"/>
      <c r="H45" s="62"/>
      <c r="I45" s="62"/>
      <c r="J45" s="110">
        <v>176.5</v>
      </c>
      <c r="K45" s="111">
        <f>J45*A45</f>
        <v>529.5</v>
      </c>
      <c r="L45" s="162"/>
      <c r="M45" s="51">
        <f>3*50</f>
        <v>150</v>
      </c>
      <c r="N45" s="52">
        <f t="shared" ref="N45" si="0">SUM(M45/(1-$N$15))</f>
        <v>176.47058823529412</v>
      </c>
      <c r="P45" s="79"/>
    </row>
    <row r="46" spans="1:22" s="8" customFormat="1" ht="40.15" customHeight="1" x14ac:dyDescent="0.2">
      <c r="A46" s="87">
        <v>1</v>
      </c>
      <c r="B46" s="150"/>
      <c r="C46" s="151"/>
      <c r="D46" s="151"/>
      <c r="E46" s="152"/>
      <c r="F46" s="122" t="s">
        <v>105</v>
      </c>
      <c r="G46" s="123"/>
      <c r="H46" s="150"/>
      <c r="I46" s="152"/>
      <c r="J46" s="103">
        <v>600</v>
      </c>
      <c r="K46" s="104">
        <f t="shared" ref="K46:K48" si="1">J46*A46</f>
        <v>600</v>
      </c>
      <c r="L46" s="4"/>
      <c r="M46" s="8">
        <v>350</v>
      </c>
      <c r="O46" s="79" t="s">
        <v>130</v>
      </c>
      <c r="P46" s="79"/>
      <c r="R46" s="37"/>
    </row>
    <row r="47" spans="1:22" s="8" customFormat="1" ht="40.15" customHeight="1" x14ac:dyDescent="0.2">
      <c r="A47" s="34">
        <v>1</v>
      </c>
      <c r="B47" s="153"/>
      <c r="C47" s="154"/>
      <c r="D47" s="154"/>
      <c r="E47" s="154"/>
      <c r="F47" s="124" t="s">
        <v>4</v>
      </c>
      <c r="G47" s="125"/>
      <c r="H47" s="153"/>
      <c r="I47" s="154"/>
      <c r="J47" s="101">
        <v>750</v>
      </c>
      <c r="K47" s="102">
        <f t="shared" si="1"/>
        <v>750</v>
      </c>
      <c r="L47" s="162">
        <f>SUM(K46:K47)</f>
        <v>1350</v>
      </c>
      <c r="M47" s="95">
        <f>500*2*0.67</f>
        <v>670</v>
      </c>
      <c r="N47" s="95">
        <f>3*65</f>
        <v>195</v>
      </c>
      <c r="O47" s="96"/>
      <c r="R47" s="37"/>
      <c r="S47" s="38"/>
      <c r="T47" s="39"/>
    </row>
    <row r="48" spans="1:22" s="8" customFormat="1" ht="40.15" customHeight="1" x14ac:dyDescent="0.2">
      <c r="A48" s="34">
        <v>4</v>
      </c>
      <c r="B48" s="153"/>
      <c r="C48" s="154"/>
      <c r="D48" s="154"/>
      <c r="E48" s="154"/>
      <c r="F48" s="124" t="s">
        <v>5</v>
      </c>
      <c r="G48" s="125"/>
      <c r="H48" s="153"/>
      <c r="I48" s="154"/>
      <c r="J48" s="101">
        <v>1200</v>
      </c>
      <c r="K48" s="102">
        <f t="shared" si="1"/>
        <v>4800</v>
      </c>
      <c r="L48" s="94"/>
      <c r="M48" s="95">
        <f>500*2*0.67</f>
        <v>670</v>
      </c>
      <c r="N48" s="95">
        <f>4*65*2</f>
        <v>520</v>
      </c>
      <c r="O48" s="96"/>
      <c r="P48" s="37"/>
      <c r="R48" s="37"/>
      <c r="S48" s="38"/>
      <c r="T48" s="39"/>
    </row>
    <row r="49" spans="1:20" s="8" customFormat="1" ht="40.15" customHeight="1" x14ac:dyDescent="0.2">
      <c r="A49" s="87">
        <v>2</v>
      </c>
      <c r="B49" s="80" t="s">
        <v>107</v>
      </c>
      <c r="C49" s="80" t="s">
        <v>170</v>
      </c>
      <c r="D49" s="80">
        <v>55</v>
      </c>
      <c r="E49" s="80">
        <v>8</v>
      </c>
      <c r="F49" s="80" t="s">
        <v>131</v>
      </c>
      <c r="G49" s="80" t="s">
        <v>134</v>
      </c>
      <c r="H49" s="153"/>
      <c r="I49" s="154"/>
      <c r="J49" s="126">
        <v>108</v>
      </c>
      <c r="K49" s="107">
        <f>J49*A49</f>
        <v>216</v>
      </c>
      <c r="L49" s="94"/>
      <c r="M49" s="95"/>
      <c r="N49" s="95"/>
      <c r="O49" s="96"/>
      <c r="P49" s="37"/>
      <c r="R49" s="37"/>
      <c r="S49" s="38"/>
      <c r="T49" s="39"/>
    </row>
    <row r="50" spans="1:20" s="8" customFormat="1" ht="40.15" customHeight="1" x14ac:dyDescent="0.2">
      <c r="A50" s="87">
        <v>2</v>
      </c>
      <c r="B50" s="80"/>
      <c r="C50" s="80" t="s">
        <v>170</v>
      </c>
      <c r="D50" s="83">
        <v>53</v>
      </c>
      <c r="E50" s="83">
        <v>74</v>
      </c>
      <c r="F50" s="80" t="s">
        <v>115</v>
      </c>
      <c r="G50" s="80" t="s">
        <v>132</v>
      </c>
      <c r="H50" s="153"/>
      <c r="I50" s="154"/>
      <c r="J50" s="126">
        <v>104</v>
      </c>
      <c r="K50" s="107">
        <f>J50*A50</f>
        <v>208</v>
      </c>
      <c r="L50" s="94"/>
      <c r="M50" s="95"/>
      <c r="N50" s="95"/>
      <c r="O50" s="96"/>
      <c r="P50" s="37"/>
      <c r="R50" s="37"/>
      <c r="S50" s="38"/>
      <c r="T50" s="39"/>
    </row>
    <row r="51" spans="1:20" s="8" customFormat="1" ht="40.15" customHeight="1" x14ac:dyDescent="0.2">
      <c r="A51" s="87">
        <v>2</v>
      </c>
      <c r="B51" s="81"/>
      <c r="C51" s="80" t="s">
        <v>170</v>
      </c>
      <c r="D51" s="91">
        <v>53</v>
      </c>
      <c r="E51" s="91">
        <v>74</v>
      </c>
      <c r="F51" s="80" t="s">
        <v>116</v>
      </c>
      <c r="G51" s="81" t="s">
        <v>133</v>
      </c>
      <c r="H51" s="153"/>
      <c r="I51" s="154"/>
      <c r="J51" s="101">
        <v>137.25</v>
      </c>
      <c r="K51" s="102">
        <f>J51*A51</f>
        <v>274.5</v>
      </c>
      <c r="L51" s="94"/>
      <c r="M51" s="95"/>
      <c r="N51" s="95"/>
      <c r="O51" s="96"/>
      <c r="P51" s="37"/>
      <c r="R51" s="37"/>
      <c r="S51" s="38"/>
      <c r="T51" s="39"/>
    </row>
    <row r="52" spans="1:20" s="8" customFormat="1" ht="40.15" customHeight="1" thickBot="1" x14ac:dyDescent="0.25">
      <c r="A52" s="127">
        <v>2</v>
      </c>
      <c r="B52" s="158"/>
      <c r="C52" s="159"/>
      <c r="D52" s="159"/>
      <c r="E52" s="160"/>
      <c r="F52" s="66" t="s">
        <v>128</v>
      </c>
      <c r="G52" s="66" t="s">
        <v>129</v>
      </c>
      <c r="H52" s="158"/>
      <c r="I52" s="160"/>
      <c r="J52" s="128"/>
      <c r="K52" s="129"/>
      <c r="L52" s="94"/>
      <c r="M52" s="8" t="s">
        <v>121</v>
      </c>
      <c r="N52" s="8" t="s">
        <v>122</v>
      </c>
      <c r="P52" s="37"/>
      <c r="R52" s="37"/>
      <c r="S52" s="38"/>
      <c r="T52" s="39"/>
    </row>
    <row r="53" spans="1:20" s="8" customFormat="1" ht="24.95" customHeight="1" thickBot="1" x14ac:dyDescent="0.25">
      <c r="A53" s="155"/>
      <c r="B53" s="156"/>
      <c r="C53" s="156"/>
      <c r="D53" s="156"/>
      <c r="E53" s="156"/>
      <c r="F53" s="156"/>
      <c r="G53" s="156"/>
      <c r="H53" s="156"/>
      <c r="I53" s="156"/>
      <c r="J53" s="156"/>
      <c r="K53" s="157"/>
      <c r="L53" s="4"/>
      <c r="M53" s="96" t="s">
        <v>127</v>
      </c>
      <c r="P53" s="37"/>
    </row>
    <row r="54" spans="1:20" s="8" customFormat="1" ht="34.700000000000003" customHeight="1" thickTop="1" x14ac:dyDescent="0.2">
      <c r="A54" s="33"/>
      <c r="B54" s="30"/>
      <c r="C54" s="30"/>
      <c r="D54" s="30"/>
      <c r="E54" s="30"/>
      <c r="F54" s="30"/>
      <c r="G54" s="30"/>
      <c r="H54" s="30"/>
      <c r="I54" s="30"/>
      <c r="J54" s="31"/>
      <c r="K54" s="32">
        <f>SUM(K16:K53)</f>
        <v>77763.25</v>
      </c>
      <c r="L54" s="17"/>
      <c r="M54" s="106"/>
      <c r="N54"/>
      <c r="O54"/>
    </row>
    <row r="55" spans="1:20" ht="24.95" customHeight="1" x14ac:dyDescent="0.2">
      <c r="A55" s="2"/>
      <c r="B55" s="2"/>
      <c r="C55" s="2"/>
      <c r="D55" s="2"/>
      <c r="E55" s="2"/>
      <c r="F55" s="2"/>
      <c r="G55" s="2"/>
      <c r="H55" s="2"/>
      <c r="I55" s="2"/>
      <c r="J55" s="3"/>
      <c r="K55" s="4"/>
      <c r="L55" s="7"/>
      <c r="M55" s="113"/>
      <c r="N55" s="112"/>
    </row>
    <row r="56" spans="1:20" ht="20.100000000000001" customHeight="1" x14ac:dyDescent="0.2">
      <c r="A56" s="115"/>
      <c r="B56" s="140" t="s">
        <v>137</v>
      </c>
      <c r="C56" s="141"/>
      <c r="D56" s="141"/>
      <c r="E56" s="141"/>
      <c r="F56" s="141"/>
      <c r="G56" s="141"/>
      <c r="H56" s="141"/>
      <c r="I56" s="141"/>
      <c r="J56" s="141"/>
      <c r="K56" s="141"/>
    </row>
    <row r="57" spans="1:20" ht="20.100000000000001" customHeight="1" x14ac:dyDescent="0.2">
      <c r="A57" s="115"/>
      <c r="B57" s="140"/>
      <c r="C57" s="141"/>
      <c r="D57" s="141"/>
      <c r="E57" s="141"/>
      <c r="F57" s="141"/>
      <c r="G57" s="141"/>
      <c r="H57" s="141"/>
      <c r="I57" s="141"/>
      <c r="J57" s="141"/>
      <c r="K57" s="141"/>
    </row>
    <row r="58" spans="1:20" ht="20.100000000000001" customHeight="1" x14ac:dyDescent="0.2">
      <c r="A58" s="115"/>
      <c r="B58" s="141"/>
      <c r="C58" s="141"/>
      <c r="D58" s="141"/>
      <c r="E58" s="141"/>
      <c r="F58" s="141"/>
      <c r="G58" s="141"/>
      <c r="H58" s="141"/>
      <c r="I58" s="141"/>
      <c r="J58" s="141"/>
      <c r="K58" s="141"/>
    </row>
    <row r="59" spans="1:20" ht="24.95" customHeight="1" thickBot="1" x14ac:dyDescent="0.25">
      <c r="A59" s="115"/>
      <c r="B59" s="115"/>
      <c r="C59" s="115"/>
      <c r="D59" s="115"/>
      <c r="E59" s="115"/>
      <c r="F59" s="115"/>
      <c r="G59" s="115"/>
      <c r="H59" s="115"/>
      <c r="I59" s="117"/>
      <c r="J59" s="94"/>
      <c r="K59" s="116"/>
    </row>
    <row r="60" spans="1:20" ht="20.100000000000001" customHeight="1" x14ac:dyDescent="0.2">
      <c r="A60" s="130" t="s">
        <v>136</v>
      </c>
      <c r="B60" s="131"/>
      <c r="C60" s="131"/>
      <c r="D60" s="131"/>
      <c r="E60" s="131"/>
      <c r="F60" s="131"/>
      <c r="G60" s="131"/>
      <c r="H60" s="131"/>
      <c r="I60" s="131"/>
      <c r="J60" s="132"/>
      <c r="K60" s="116"/>
    </row>
    <row r="61" spans="1:20" s="8" customFormat="1" ht="24.95" customHeight="1" x14ac:dyDescent="0.2">
      <c r="A61" s="133"/>
      <c r="B61" s="134"/>
      <c r="C61" s="134"/>
      <c r="D61" s="134"/>
      <c r="E61" s="134"/>
      <c r="F61" s="134"/>
      <c r="G61" s="134"/>
      <c r="H61" s="134"/>
      <c r="I61" s="134"/>
      <c r="J61" s="135"/>
      <c r="K61" s="116"/>
    </row>
    <row r="62" spans="1:20" s="8" customFormat="1" ht="24.95" customHeight="1" x14ac:dyDescent="0.2">
      <c r="A62" s="133"/>
      <c r="B62" s="134"/>
      <c r="C62" s="134"/>
      <c r="D62" s="134"/>
      <c r="E62" s="134"/>
      <c r="F62" s="134"/>
      <c r="G62" s="134"/>
      <c r="H62" s="134"/>
      <c r="I62" s="134"/>
      <c r="J62" s="135"/>
      <c r="K62" s="116"/>
      <c r="L62" s="8">
        <v>154</v>
      </c>
    </row>
    <row r="63" spans="1:20" s="8" customFormat="1" ht="24.95" customHeight="1" x14ac:dyDescent="0.2">
      <c r="A63" s="133"/>
      <c r="B63" s="134"/>
      <c r="C63" s="134"/>
      <c r="D63" s="134"/>
      <c r="E63" s="134"/>
      <c r="F63" s="134"/>
      <c r="G63" s="134"/>
      <c r="H63" s="134"/>
      <c r="I63" s="134"/>
      <c r="J63" s="135"/>
      <c r="K63" s="116"/>
    </row>
    <row r="64" spans="1:20" ht="24.95" customHeight="1" x14ac:dyDescent="0.2">
      <c r="A64" s="133"/>
      <c r="B64" s="134"/>
      <c r="C64" s="134"/>
      <c r="D64" s="134"/>
      <c r="E64" s="134"/>
      <c r="F64" s="134"/>
      <c r="G64" s="134"/>
      <c r="H64" s="134"/>
      <c r="I64" s="134"/>
      <c r="J64" s="135"/>
      <c r="K64" s="116"/>
    </row>
    <row r="65" spans="1:12" ht="24.95" customHeight="1" thickBot="1" x14ac:dyDescent="0.25">
      <c r="A65" s="136"/>
      <c r="B65" s="137"/>
      <c r="C65" s="137"/>
      <c r="D65" s="137"/>
      <c r="E65" s="137"/>
      <c r="F65" s="137"/>
      <c r="G65" s="137"/>
      <c r="H65" s="137"/>
      <c r="I65" s="137"/>
      <c r="J65" s="138"/>
      <c r="K65" s="116"/>
    </row>
    <row r="66" spans="1:12" ht="24.95" customHeight="1" x14ac:dyDescent="0.2">
      <c r="A66" s="55"/>
      <c r="B66" s="55"/>
      <c r="C66" s="55"/>
      <c r="D66" s="55"/>
      <c r="E66" s="55"/>
      <c r="F66" s="55"/>
      <c r="G66" s="55"/>
      <c r="H66" s="55"/>
      <c r="I66" s="55"/>
      <c r="J66" s="55"/>
      <c r="K66" s="116"/>
      <c r="L66" t="s">
        <v>169</v>
      </c>
    </row>
    <row r="67" spans="1:12" ht="24.95" customHeight="1" x14ac:dyDescent="0.25">
      <c r="A67" s="115"/>
      <c r="B67" s="64" t="s">
        <v>138</v>
      </c>
      <c r="C67" s="65"/>
      <c r="D67" s="65"/>
      <c r="E67" s="65"/>
      <c r="F67" s="65"/>
      <c r="G67" s="65"/>
      <c r="H67" s="65"/>
      <c r="I67" s="65"/>
      <c r="J67" s="118"/>
      <c r="K67" s="119"/>
      <c r="L67" s="116"/>
    </row>
    <row r="68" spans="1:12" ht="24.95" customHeight="1" x14ac:dyDescent="0.2">
      <c r="A68" s="2"/>
      <c r="B68" s="2"/>
      <c r="C68" s="2"/>
      <c r="D68" s="2"/>
      <c r="E68" s="2"/>
      <c r="F68" s="2"/>
      <c r="G68" s="2"/>
      <c r="H68" s="2"/>
      <c r="I68" s="2"/>
      <c r="J68" s="3"/>
      <c r="K68" s="4"/>
      <c r="L68" s="7"/>
    </row>
    <row r="69" spans="1:12" s="22" customFormat="1" ht="24.95" customHeight="1" x14ac:dyDescent="0.2">
      <c r="B69" s="50" t="s">
        <v>18</v>
      </c>
      <c r="C69" s="23"/>
      <c r="F69" s="24"/>
      <c r="G69" s="23"/>
      <c r="H69" s="23"/>
      <c r="I69" s="23"/>
      <c r="J69" s="23"/>
      <c r="K69" s="23"/>
      <c r="L69" s="25"/>
    </row>
    <row r="70" spans="1:12" s="8" customFormat="1" ht="20.100000000000001" customHeight="1" x14ac:dyDescent="0.2">
      <c r="A70" s="40">
        <v>1</v>
      </c>
      <c r="B70" s="41" t="s">
        <v>139</v>
      </c>
      <c r="C70" s="115"/>
      <c r="D70" s="115"/>
      <c r="E70" s="115"/>
      <c r="F70" s="115"/>
      <c r="G70" s="115"/>
      <c r="H70" s="115"/>
      <c r="I70" s="115"/>
      <c r="J70" s="117"/>
      <c r="K70" s="120"/>
      <c r="L70" s="2"/>
    </row>
    <row r="71" spans="1:12" s="44" customFormat="1" ht="16.149999999999999" customHeight="1" x14ac:dyDescent="0.2">
      <c r="A71" s="40">
        <v>2</v>
      </c>
      <c r="B71" s="41" t="s">
        <v>140</v>
      </c>
      <c r="C71"/>
      <c r="D71"/>
      <c r="E71"/>
      <c r="F71"/>
      <c r="G71"/>
      <c r="H71"/>
      <c r="I71"/>
      <c r="J71"/>
      <c r="K71"/>
      <c r="L71" s="43"/>
    </row>
    <row r="72" spans="1:12" s="44" customFormat="1" ht="19.149999999999999" customHeight="1" x14ac:dyDescent="0.2">
      <c r="A72" s="40">
        <v>3</v>
      </c>
      <c r="B72" s="41" t="s">
        <v>141</v>
      </c>
      <c r="C72" s="42"/>
      <c r="F72" s="45"/>
      <c r="G72" s="42"/>
      <c r="H72" s="42"/>
      <c r="I72" s="42"/>
      <c r="J72" s="42"/>
      <c r="K72" s="42"/>
      <c r="L72" s="43"/>
    </row>
    <row r="73" spans="1:12" s="44" customFormat="1" ht="20.100000000000001" customHeight="1" x14ac:dyDescent="0.2">
      <c r="A73" s="40">
        <v>4</v>
      </c>
      <c r="B73" s="142" t="s">
        <v>142</v>
      </c>
      <c r="C73" s="142"/>
      <c r="D73" s="142"/>
      <c r="E73" s="142"/>
      <c r="F73" s="142"/>
      <c r="G73" s="142"/>
      <c r="H73" s="142"/>
      <c r="I73" s="142"/>
      <c r="J73" s="143"/>
      <c r="K73" s="143"/>
      <c r="L73" s="43"/>
    </row>
    <row r="74" spans="1:12" ht="20.100000000000001" customHeight="1" x14ac:dyDescent="0.2">
      <c r="A74" s="40"/>
      <c r="B74" s="143"/>
      <c r="C74" s="143"/>
      <c r="D74" s="143"/>
      <c r="E74" s="143"/>
      <c r="F74" s="143"/>
      <c r="G74" s="143"/>
      <c r="H74" s="143"/>
      <c r="I74" s="143"/>
      <c r="J74" s="143"/>
      <c r="K74" s="143"/>
      <c r="L74" s="7"/>
    </row>
    <row r="75" spans="1:12" s="8" customFormat="1" ht="20.100000000000001" customHeight="1" x14ac:dyDescent="0.2">
      <c r="A75" s="115"/>
      <c r="B75" s="143"/>
      <c r="C75" s="143"/>
      <c r="D75" s="143"/>
      <c r="E75" s="143"/>
      <c r="F75" s="143"/>
      <c r="G75" s="143"/>
      <c r="H75" s="143"/>
      <c r="I75" s="143"/>
      <c r="J75" s="143"/>
      <c r="K75" s="143"/>
      <c r="L75" s="2"/>
    </row>
    <row r="76" spans="1:12" s="8" customFormat="1" ht="20.100000000000001" customHeight="1" x14ac:dyDescent="0.2">
      <c r="A76" s="115"/>
      <c r="B76" s="143"/>
      <c r="C76" s="143"/>
      <c r="D76" s="143"/>
      <c r="E76" s="143"/>
      <c r="F76" s="143"/>
      <c r="G76" s="143"/>
      <c r="H76" s="143"/>
      <c r="I76" s="143"/>
      <c r="J76" s="143"/>
      <c r="K76" s="143"/>
      <c r="L76" s="2"/>
    </row>
    <row r="77" spans="1:12" s="44" customFormat="1" ht="20.100000000000001" customHeight="1" x14ac:dyDescent="0.2">
      <c r="A77" s="40">
        <v>5</v>
      </c>
      <c r="B77" s="41" t="s">
        <v>143</v>
      </c>
      <c r="C77" s="42"/>
      <c r="F77" s="45"/>
      <c r="G77" s="42"/>
      <c r="H77" s="42"/>
      <c r="I77" s="42"/>
      <c r="J77" s="42"/>
      <c r="K77" s="42"/>
      <c r="L77" s="43"/>
    </row>
    <row r="78" spans="1:12" s="44" customFormat="1" ht="20.100000000000001" customHeight="1" x14ac:dyDescent="0.2">
      <c r="A78" s="40">
        <v>6</v>
      </c>
      <c r="B78" s="41" t="s">
        <v>144</v>
      </c>
      <c r="C78" s="42"/>
      <c r="F78" s="45"/>
      <c r="G78" s="42"/>
      <c r="H78" s="42"/>
      <c r="I78" s="42"/>
      <c r="J78" s="42"/>
      <c r="K78" s="42"/>
      <c r="L78" s="43"/>
    </row>
    <row r="79" spans="1:12" s="44" customFormat="1" ht="19.149999999999999" customHeight="1" x14ac:dyDescent="0.2">
      <c r="A79" s="40">
        <v>7</v>
      </c>
      <c r="B79" s="41" t="s">
        <v>145</v>
      </c>
      <c r="C79" s="42"/>
      <c r="F79" s="45"/>
      <c r="G79" s="42"/>
      <c r="H79" s="42"/>
      <c r="I79" s="42"/>
      <c r="J79" s="42"/>
      <c r="K79" s="42"/>
      <c r="L79" s="43"/>
    </row>
    <row r="80" spans="1:12" s="44" customFormat="1" ht="19.149999999999999" customHeight="1" x14ac:dyDescent="0.2">
      <c r="A80" s="40">
        <v>8</v>
      </c>
      <c r="B80" s="41" t="s">
        <v>146</v>
      </c>
      <c r="C80" s="42"/>
      <c r="F80" s="45"/>
      <c r="G80" s="42"/>
      <c r="H80" s="42"/>
      <c r="I80" s="42"/>
      <c r="J80" s="42"/>
      <c r="K80" s="42"/>
      <c r="L80" s="43"/>
    </row>
    <row r="81" spans="1:12" s="44" customFormat="1" ht="20.100000000000001" customHeight="1" x14ac:dyDescent="0.2">
      <c r="A81" s="40">
        <v>9</v>
      </c>
      <c r="B81" s="41" t="s">
        <v>147</v>
      </c>
      <c r="C81" s="42"/>
      <c r="F81" s="45"/>
      <c r="G81" s="42"/>
      <c r="H81" s="42"/>
      <c r="I81" s="42"/>
      <c r="J81" s="42"/>
      <c r="K81" s="42"/>
      <c r="L81" s="43"/>
    </row>
    <row r="82" spans="1:12" s="44" customFormat="1" ht="20.100000000000001" customHeight="1" x14ac:dyDescent="0.2">
      <c r="A82" s="40">
        <v>10</v>
      </c>
      <c r="B82" s="41" t="s">
        <v>148</v>
      </c>
      <c r="C82" s="42"/>
      <c r="F82" s="45"/>
      <c r="G82" s="42"/>
      <c r="H82" s="42"/>
      <c r="I82" s="42"/>
      <c r="J82" s="42"/>
      <c r="K82" s="42"/>
      <c r="L82" s="43"/>
    </row>
    <row r="83" spans="1:12" s="44" customFormat="1" ht="20.100000000000001" customHeight="1" x14ac:dyDescent="0.2">
      <c r="A83" s="40">
        <v>11</v>
      </c>
      <c r="B83" s="41" t="s">
        <v>149</v>
      </c>
      <c r="C83" s="42"/>
      <c r="F83" s="45"/>
      <c r="G83" s="42"/>
      <c r="H83" s="42"/>
      <c r="I83" s="42"/>
      <c r="J83" s="42"/>
      <c r="K83" s="42"/>
      <c r="L83" s="43"/>
    </row>
    <row r="84" spans="1:12" s="47" customFormat="1" ht="20.100000000000001" customHeight="1" x14ac:dyDescent="0.2">
      <c r="A84" s="40">
        <v>12</v>
      </c>
      <c r="B84" s="41" t="s">
        <v>150</v>
      </c>
      <c r="C84" s="46"/>
      <c r="F84" s="48"/>
      <c r="G84" s="42"/>
      <c r="H84" s="42"/>
      <c r="I84" s="42"/>
      <c r="J84" s="42"/>
      <c r="K84" s="42"/>
      <c r="L84" s="43"/>
    </row>
    <row r="85" spans="1:12" s="47" customFormat="1" ht="20.100000000000001" customHeight="1" x14ac:dyDescent="0.2">
      <c r="A85" s="40">
        <v>13</v>
      </c>
      <c r="B85" s="41" t="s">
        <v>151</v>
      </c>
      <c r="C85" s="46"/>
      <c r="F85" s="48"/>
      <c r="G85" s="42"/>
      <c r="H85" s="42"/>
      <c r="I85" s="42"/>
      <c r="J85" s="42"/>
      <c r="K85" s="42"/>
      <c r="L85" s="43"/>
    </row>
    <row r="86" spans="1:12" s="47" customFormat="1" ht="20.100000000000001" customHeight="1" x14ac:dyDescent="0.2">
      <c r="A86" s="40">
        <v>14</v>
      </c>
      <c r="B86" s="41" t="s">
        <v>152</v>
      </c>
      <c r="C86" s="46"/>
      <c r="F86" s="48"/>
      <c r="G86" s="42"/>
      <c r="H86" s="42"/>
      <c r="I86" s="42"/>
      <c r="J86" s="42"/>
      <c r="K86" s="42"/>
      <c r="L86" s="43"/>
    </row>
    <row r="87" spans="1:12" s="47" customFormat="1" ht="20.100000000000001" customHeight="1" x14ac:dyDescent="0.2">
      <c r="A87" s="40">
        <v>15</v>
      </c>
      <c r="B87" s="41" t="s">
        <v>153</v>
      </c>
      <c r="C87" s="42"/>
      <c r="F87" s="45"/>
      <c r="G87" s="42"/>
      <c r="H87" s="42"/>
      <c r="I87" s="42"/>
      <c r="J87" s="42"/>
      <c r="K87" s="42"/>
      <c r="L87" s="43"/>
    </row>
    <row r="88" spans="1:12" s="47" customFormat="1" ht="20.100000000000001" customHeight="1" x14ac:dyDescent="0.2">
      <c r="A88" s="40">
        <v>16</v>
      </c>
      <c r="B88" s="41" t="s">
        <v>154</v>
      </c>
      <c r="C88" s="42"/>
      <c r="F88" s="45"/>
      <c r="G88" s="42"/>
      <c r="H88" s="42"/>
      <c r="I88" s="42"/>
      <c r="J88" s="42"/>
      <c r="K88" s="42"/>
      <c r="L88" s="43"/>
    </row>
    <row r="89" spans="1:12" ht="20.100000000000001" customHeight="1" x14ac:dyDescent="0.2">
      <c r="A89" s="40">
        <v>17</v>
      </c>
      <c r="B89" s="41" t="s">
        <v>155</v>
      </c>
      <c r="C89" s="115"/>
      <c r="F89" s="121"/>
      <c r="G89" s="115"/>
      <c r="H89" s="115"/>
      <c r="I89" s="115"/>
      <c r="J89" s="115"/>
      <c r="K89" s="115"/>
      <c r="L89" s="49"/>
    </row>
    <row r="90" spans="1:12" ht="20.100000000000001" customHeight="1" x14ac:dyDescent="0.2">
      <c r="A90" s="40">
        <v>18</v>
      </c>
      <c r="B90" s="41" t="s">
        <v>156</v>
      </c>
      <c r="C90" s="115"/>
      <c r="D90" s="115"/>
      <c r="E90" s="115"/>
      <c r="F90" s="115"/>
      <c r="G90" s="115"/>
      <c r="H90" s="115"/>
      <c r="I90" s="115"/>
      <c r="J90" s="115"/>
      <c r="K90" s="120"/>
      <c r="L90" s="7"/>
    </row>
    <row r="91" spans="1:12" ht="20.100000000000001" customHeight="1" x14ac:dyDescent="0.2">
      <c r="A91" s="40">
        <v>19</v>
      </c>
      <c r="B91" s="41" t="s">
        <v>157</v>
      </c>
      <c r="C91" s="115"/>
      <c r="D91" s="115"/>
      <c r="E91" s="115"/>
      <c r="F91" s="115"/>
      <c r="G91" s="115"/>
      <c r="H91" s="115"/>
      <c r="I91" s="115"/>
      <c r="J91" s="117"/>
      <c r="K91" s="120"/>
      <c r="L91" s="7"/>
    </row>
    <row r="92" spans="1:12" ht="20.100000000000001" customHeight="1" x14ac:dyDescent="0.2">
      <c r="A92" s="40">
        <v>20</v>
      </c>
      <c r="B92" s="41" t="s">
        <v>158</v>
      </c>
      <c r="C92" s="115"/>
      <c r="D92" s="115"/>
      <c r="E92" s="115"/>
      <c r="F92" s="115"/>
      <c r="G92" s="115"/>
      <c r="H92" s="115"/>
      <c r="I92" s="115"/>
      <c r="J92" s="117"/>
      <c r="K92" s="120"/>
      <c r="L92" s="7"/>
    </row>
    <row r="93" spans="1:12" s="8" customFormat="1" ht="20.100000000000001" customHeight="1" x14ac:dyDescent="0.2">
      <c r="A93" s="40"/>
      <c r="B93" s="41"/>
      <c r="C93" s="2"/>
      <c r="D93" s="2"/>
      <c r="E93" s="2"/>
      <c r="F93" s="2"/>
      <c r="G93" s="2"/>
      <c r="H93" s="2"/>
      <c r="I93" s="2"/>
      <c r="J93" s="3"/>
      <c r="K93" s="49"/>
      <c r="L93" s="2"/>
    </row>
    <row r="94" spans="1:12" ht="20.100000000000001" customHeight="1" x14ac:dyDescent="0.2">
      <c r="A94" s="40"/>
      <c r="B94" s="41"/>
      <c r="C94" s="2"/>
      <c r="D94" s="2"/>
      <c r="E94" s="2"/>
      <c r="F94" s="2"/>
      <c r="G94" s="2"/>
      <c r="H94" s="2"/>
      <c r="I94" s="2"/>
      <c r="J94" s="3"/>
      <c r="K94" s="49"/>
      <c r="L94" s="7"/>
    </row>
    <row r="95" spans="1:12" s="8" customFormat="1" ht="24.95" customHeight="1" x14ac:dyDescent="0.2">
      <c r="A95" s="2"/>
      <c r="B95" s="2"/>
      <c r="C95" s="2"/>
      <c r="D95" s="2"/>
      <c r="E95" s="2"/>
      <c r="F95" s="2"/>
      <c r="G95" s="2"/>
      <c r="H95" s="2"/>
      <c r="I95" s="2"/>
      <c r="J95" s="3"/>
      <c r="K95" s="4"/>
      <c r="L95" s="2"/>
    </row>
    <row r="96" spans="1:12" s="8" customFormat="1" ht="24.95" customHeight="1" x14ac:dyDescent="0.2">
      <c r="A96" s="2"/>
      <c r="B96" s="2"/>
      <c r="C96" s="2"/>
      <c r="D96" s="2"/>
      <c r="E96" s="2"/>
      <c r="F96" s="2"/>
      <c r="G96" s="2"/>
      <c r="H96" s="2"/>
      <c r="I96" s="2"/>
      <c r="J96" s="3"/>
      <c r="K96" s="4"/>
      <c r="L96" s="2"/>
    </row>
    <row r="97" spans="1:12" s="8" customFormat="1" ht="24.95" customHeight="1" x14ac:dyDescent="0.2">
      <c r="A97" s="2"/>
      <c r="B97" s="2"/>
      <c r="C97" s="2"/>
      <c r="D97" s="2"/>
      <c r="E97" s="2"/>
      <c r="F97" s="2"/>
      <c r="G97" s="2"/>
      <c r="H97" s="2"/>
      <c r="I97" s="2"/>
      <c r="J97" s="3"/>
      <c r="K97" s="4"/>
      <c r="L97" s="18"/>
    </row>
    <row r="98" spans="1:12" ht="24.95" customHeight="1" x14ac:dyDescent="0.2">
      <c r="A98" s="2"/>
      <c r="B98" s="2"/>
      <c r="C98" s="2"/>
      <c r="D98" s="2"/>
      <c r="E98" s="2"/>
      <c r="F98" s="2"/>
      <c r="G98" s="2"/>
      <c r="H98" s="2"/>
      <c r="I98" s="2"/>
      <c r="J98" s="3"/>
      <c r="K98" s="4"/>
      <c r="L98" s="7"/>
    </row>
    <row r="99" spans="1:12" ht="24.95" customHeight="1" x14ac:dyDescent="0.2">
      <c r="A99" s="2"/>
      <c r="B99" s="2"/>
      <c r="C99" s="2"/>
      <c r="D99" s="2"/>
      <c r="E99" s="2"/>
      <c r="F99" s="2"/>
      <c r="G99" s="2"/>
      <c r="H99" s="2"/>
      <c r="I99" s="2"/>
      <c r="J99" s="3"/>
      <c r="K99" s="4"/>
      <c r="L99" s="7"/>
    </row>
    <row r="100" spans="1:12" ht="24.95" customHeight="1" x14ac:dyDescent="0.2">
      <c r="A100" s="2"/>
      <c r="B100" s="2"/>
      <c r="C100" s="2"/>
      <c r="D100" s="2"/>
      <c r="E100" s="2"/>
      <c r="F100" s="2"/>
      <c r="G100" s="2"/>
      <c r="H100" s="2"/>
      <c r="I100" s="2"/>
      <c r="J100" s="3"/>
      <c r="K100" s="4"/>
      <c r="L100" s="7"/>
    </row>
    <row r="101" spans="1:12" s="8" customFormat="1" ht="24.95" customHeight="1" x14ac:dyDescent="0.2">
      <c r="A101" s="2"/>
      <c r="B101" s="2"/>
      <c r="C101" s="2"/>
      <c r="D101" s="2"/>
      <c r="E101" s="2"/>
      <c r="F101" s="2"/>
      <c r="G101" s="2"/>
      <c r="H101" s="2"/>
      <c r="I101" s="2"/>
      <c r="J101" s="3"/>
      <c r="K101" s="4"/>
      <c r="L101" s="2"/>
    </row>
    <row r="102" spans="1:12" s="8" customFormat="1" ht="24.95" customHeight="1" x14ac:dyDescent="0.2">
      <c r="A102" s="2"/>
      <c r="B102" s="2"/>
      <c r="C102" s="2"/>
      <c r="D102" s="2"/>
      <c r="E102" s="2"/>
      <c r="F102" s="2"/>
      <c r="G102" s="2"/>
      <c r="H102" s="2"/>
      <c r="I102" s="2"/>
      <c r="J102" s="3"/>
      <c r="K102" s="4"/>
      <c r="L102" s="2"/>
    </row>
    <row r="103" spans="1:12" ht="24.95" customHeight="1" x14ac:dyDescent="0.2">
      <c r="A103" s="2"/>
      <c r="B103" s="2"/>
      <c r="C103" s="2"/>
      <c r="D103" s="2"/>
      <c r="E103" s="2"/>
      <c r="F103" s="2"/>
      <c r="G103" s="2"/>
      <c r="H103" s="2"/>
      <c r="I103" s="2"/>
      <c r="J103" s="3"/>
      <c r="K103" s="4"/>
      <c r="L103" s="7"/>
    </row>
    <row r="104" spans="1:12" ht="24.95" customHeight="1" x14ac:dyDescent="0.2">
      <c r="A104" s="1"/>
      <c r="B104" s="1"/>
      <c r="C104" s="1"/>
      <c r="D104" s="2"/>
      <c r="E104" s="2"/>
      <c r="F104" s="2"/>
      <c r="G104" s="2"/>
      <c r="H104" s="2"/>
      <c r="I104" s="2"/>
      <c r="J104" s="3"/>
      <c r="K104" s="4"/>
      <c r="L104" s="7"/>
    </row>
    <row r="105" spans="1:12" s="8" customFormat="1" ht="24.95" customHeight="1" x14ac:dyDescent="0.2">
      <c r="A105" s="2"/>
      <c r="B105" s="2"/>
      <c r="C105" s="2"/>
      <c r="D105" s="2"/>
      <c r="E105" s="2"/>
      <c r="F105" s="2"/>
      <c r="G105" s="2"/>
      <c r="H105" s="2"/>
      <c r="I105" s="2"/>
      <c r="J105" s="3"/>
      <c r="K105" s="4"/>
      <c r="L105" s="18"/>
    </row>
    <row r="106" spans="1:12" ht="24.95" customHeight="1" x14ac:dyDescent="0.2">
      <c r="A106" s="2"/>
      <c r="B106" s="2"/>
      <c r="C106" s="2"/>
      <c r="D106" s="2"/>
      <c r="E106" s="2"/>
      <c r="F106" s="2"/>
      <c r="G106" s="2"/>
      <c r="H106" s="2"/>
      <c r="I106" s="2"/>
      <c r="J106" s="3"/>
      <c r="K106" s="4"/>
      <c r="L106" s="7"/>
    </row>
    <row r="107" spans="1:12" ht="24.95" customHeight="1" x14ac:dyDescent="0.2">
      <c r="A107" s="2"/>
      <c r="B107" s="2"/>
      <c r="C107" s="2"/>
      <c r="D107" s="2"/>
      <c r="E107" s="2"/>
      <c r="F107" s="2"/>
      <c r="G107" s="2"/>
      <c r="H107" s="2"/>
      <c r="I107" s="2"/>
      <c r="J107" s="3"/>
      <c r="K107" s="4"/>
      <c r="L107" s="7"/>
    </row>
    <row r="108" spans="1:12" ht="24.95" customHeight="1" x14ac:dyDescent="0.2">
      <c r="A108" s="2"/>
      <c r="B108" s="2"/>
      <c r="C108" s="2"/>
      <c r="D108" s="2"/>
      <c r="E108" s="2"/>
      <c r="F108" s="2"/>
      <c r="G108" s="2"/>
      <c r="H108" s="2"/>
      <c r="I108" s="2"/>
      <c r="J108" s="3"/>
      <c r="K108" s="4"/>
      <c r="L108" s="7"/>
    </row>
    <row r="109" spans="1:12" s="8" customFormat="1" ht="24.95" customHeight="1" x14ac:dyDescent="0.2">
      <c r="A109" s="2"/>
      <c r="B109" s="2"/>
      <c r="C109" s="2"/>
      <c r="D109" s="2"/>
      <c r="E109" s="2"/>
      <c r="F109" s="2"/>
      <c r="G109" s="2"/>
      <c r="H109" s="2"/>
      <c r="I109" s="2"/>
      <c r="J109" s="3"/>
      <c r="K109" s="4"/>
      <c r="L109" s="2"/>
    </row>
    <row r="110" spans="1:12" s="8" customFormat="1" ht="24.95" customHeight="1" x14ac:dyDescent="0.2">
      <c r="A110" s="2"/>
      <c r="B110" s="2"/>
      <c r="C110" s="2"/>
      <c r="D110" s="2"/>
      <c r="E110" s="2"/>
      <c r="F110" s="2"/>
      <c r="G110" s="2"/>
      <c r="H110" s="2"/>
      <c r="I110" s="2"/>
      <c r="J110" s="3"/>
      <c r="K110" s="4"/>
      <c r="L110" s="2"/>
    </row>
    <row r="111" spans="1:12" s="8" customFormat="1" ht="24.95" customHeight="1" x14ac:dyDescent="0.2">
      <c r="A111" s="2"/>
      <c r="B111" s="2"/>
      <c r="C111" s="2"/>
      <c r="D111" s="2"/>
      <c r="E111" s="2"/>
      <c r="F111" s="2"/>
      <c r="G111" s="2"/>
      <c r="H111" s="2"/>
      <c r="I111" s="2"/>
      <c r="J111" s="3"/>
      <c r="K111" s="4"/>
      <c r="L111" s="18"/>
    </row>
    <row r="112" spans="1:12" ht="24.95" customHeight="1" x14ac:dyDescent="0.2">
      <c r="A112" s="2"/>
      <c r="B112" s="2"/>
      <c r="C112" s="2"/>
      <c r="D112" s="2"/>
      <c r="E112" s="2"/>
      <c r="F112" s="2"/>
      <c r="G112" s="2"/>
      <c r="H112" s="2"/>
      <c r="I112" s="2"/>
      <c r="J112" s="3"/>
      <c r="K112" s="4"/>
      <c r="L112" s="7"/>
    </row>
    <row r="113" spans="1:12" ht="24.95" customHeight="1" x14ac:dyDescent="0.2">
      <c r="A113" s="2"/>
      <c r="B113" s="2"/>
      <c r="C113" s="2"/>
      <c r="D113" s="2"/>
      <c r="E113" s="2"/>
      <c r="F113" s="2"/>
      <c r="G113" s="2"/>
      <c r="H113" s="2"/>
      <c r="I113" s="2"/>
      <c r="J113" s="3"/>
      <c r="K113" s="4"/>
      <c r="L113" s="7"/>
    </row>
    <row r="114" spans="1:12" ht="24.95" customHeight="1" x14ac:dyDescent="0.2">
      <c r="A114" s="2"/>
      <c r="B114" s="2"/>
      <c r="C114" s="2"/>
      <c r="D114" s="2"/>
      <c r="E114" s="2"/>
      <c r="F114" s="2"/>
      <c r="G114" s="2"/>
      <c r="H114" s="2"/>
      <c r="I114" s="2"/>
      <c r="J114" s="3"/>
      <c r="K114" s="4"/>
      <c r="L114" s="7"/>
    </row>
    <row r="115" spans="1:12" s="8" customFormat="1" ht="24.95" customHeight="1" x14ac:dyDescent="0.2">
      <c r="A115" s="2"/>
      <c r="B115" s="2"/>
      <c r="C115" s="2"/>
      <c r="D115" s="2"/>
      <c r="E115" s="2"/>
      <c r="F115" s="2"/>
      <c r="G115" s="2"/>
      <c r="H115" s="2"/>
      <c r="I115" s="2"/>
      <c r="J115" s="3"/>
      <c r="K115" s="4"/>
      <c r="L115" s="2"/>
    </row>
    <row r="116" spans="1:12" s="8" customFormat="1" ht="24.95" customHeight="1" x14ac:dyDescent="0.2">
      <c r="A116" s="2"/>
      <c r="B116" s="2"/>
      <c r="C116" s="2"/>
      <c r="D116" s="2"/>
      <c r="E116" s="2"/>
      <c r="F116" s="2"/>
      <c r="G116" s="2"/>
      <c r="H116" s="2"/>
      <c r="I116" s="2"/>
      <c r="J116" s="3"/>
      <c r="K116" s="4"/>
      <c r="L116" s="2"/>
    </row>
    <row r="117" spans="1:12" ht="24.95" customHeight="1" x14ac:dyDescent="0.2">
      <c r="A117" s="2"/>
      <c r="B117" s="2"/>
      <c r="C117" s="2"/>
      <c r="D117" s="2"/>
      <c r="E117" s="2"/>
      <c r="F117" s="2"/>
      <c r="G117" s="2"/>
      <c r="H117" s="2"/>
      <c r="I117" s="2"/>
      <c r="J117" s="3"/>
      <c r="K117" s="4"/>
      <c r="L117" s="7"/>
    </row>
    <row r="118" spans="1:12" ht="24.95" customHeight="1" x14ac:dyDescent="0.2">
      <c r="A118" s="1"/>
      <c r="B118" s="1"/>
      <c r="C118" s="1"/>
      <c r="D118" s="2"/>
      <c r="E118" s="2"/>
      <c r="F118" s="2"/>
      <c r="G118" s="2"/>
      <c r="H118" s="2"/>
      <c r="I118" s="2"/>
      <c r="J118" s="3"/>
      <c r="K118" s="4"/>
      <c r="L118" s="7"/>
    </row>
    <row r="119" spans="1:12" ht="24.95" customHeight="1" x14ac:dyDescent="0.2">
      <c r="A119" s="2"/>
      <c r="B119" s="2"/>
      <c r="C119" s="2"/>
      <c r="D119" s="2"/>
      <c r="E119" s="2"/>
      <c r="F119" s="2"/>
      <c r="G119" s="2"/>
      <c r="H119" s="2"/>
      <c r="I119" s="2"/>
      <c r="J119" s="5"/>
      <c r="K119" s="6"/>
      <c r="L119" s="7"/>
    </row>
    <row r="120" spans="1:12" ht="24.95"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ht="20.100000000000001" customHeight="1" x14ac:dyDescent="0.2">
      <c r="A153" s="2"/>
      <c r="B153" s="2"/>
      <c r="C153" s="2"/>
      <c r="D153" s="2"/>
      <c r="E153" s="2"/>
      <c r="F153" s="2"/>
      <c r="G153" s="2"/>
      <c r="H153" s="2"/>
      <c r="I153" s="2"/>
      <c r="J153" s="2"/>
      <c r="K153" s="7"/>
      <c r="L153" s="7"/>
    </row>
    <row r="154" spans="1:12" ht="20.100000000000001" customHeight="1" x14ac:dyDescent="0.2">
      <c r="A154" s="2"/>
      <c r="B154" s="2"/>
      <c r="C154" s="2"/>
      <c r="D154" s="2"/>
      <c r="E154" s="2"/>
      <c r="F154" s="2"/>
      <c r="G154" s="2"/>
      <c r="H154" s="2"/>
      <c r="I154" s="2"/>
      <c r="J154" s="2"/>
      <c r="K154" s="7"/>
      <c r="L154" s="7"/>
    </row>
    <row r="155" spans="1:12" ht="20.100000000000001" customHeight="1" x14ac:dyDescent="0.2">
      <c r="A155" s="2"/>
      <c r="B155" s="2"/>
      <c r="C155" s="2"/>
      <c r="D155" s="2"/>
      <c r="E155" s="2"/>
      <c r="F155" s="2"/>
      <c r="G155" s="2"/>
      <c r="H155" s="2"/>
      <c r="I155" s="2"/>
      <c r="J155" s="2"/>
      <c r="K155" s="7"/>
      <c r="L155" s="7"/>
    </row>
    <row r="156" spans="1:12" ht="20.100000000000001" customHeight="1" x14ac:dyDescent="0.2">
      <c r="A156" s="2"/>
      <c r="B156" s="2"/>
      <c r="C156" s="2"/>
      <c r="D156" s="2"/>
      <c r="E156" s="2"/>
      <c r="F156" s="2"/>
      <c r="G156" s="2"/>
      <c r="H156" s="2"/>
      <c r="I156" s="2"/>
      <c r="J156" s="2"/>
      <c r="K156" s="7"/>
      <c r="L156" s="7"/>
    </row>
    <row r="157" spans="1:12" ht="20.100000000000001" customHeight="1" x14ac:dyDescent="0.2">
      <c r="A157" s="2"/>
      <c r="B157" s="2"/>
      <c r="C157" s="2"/>
      <c r="D157" s="2"/>
      <c r="E157" s="2"/>
      <c r="F157" s="2"/>
      <c r="G157" s="2"/>
      <c r="H157" s="2"/>
      <c r="I157" s="2"/>
      <c r="J157" s="2"/>
      <c r="K157" s="7"/>
      <c r="L157" s="7"/>
    </row>
    <row r="158" spans="1:12" ht="20.100000000000001" customHeight="1" x14ac:dyDescent="0.2">
      <c r="A158" s="2"/>
      <c r="B158" s="2"/>
      <c r="C158" s="2"/>
      <c r="D158" s="2"/>
      <c r="E158" s="2"/>
      <c r="F158" s="2"/>
      <c r="G158" s="2"/>
      <c r="H158" s="2"/>
      <c r="I158" s="2"/>
      <c r="J158" s="2"/>
      <c r="K158" s="7"/>
      <c r="L158" s="7"/>
    </row>
    <row r="159" spans="1:12" ht="20.100000000000001" customHeight="1"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row r="262" spans="1:12" x14ac:dyDescent="0.2">
      <c r="A262" s="2"/>
      <c r="B262" s="2"/>
      <c r="C262" s="2"/>
      <c r="D262" s="2"/>
      <c r="E262" s="2"/>
      <c r="F262" s="2"/>
      <c r="G262" s="2"/>
      <c r="H262" s="2"/>
      <c r="I262" s="2"/>
      <c r="J262" s="2"/>
      <c r="K262" s="7"/>
      <c r="L262" s="7"/>
    </row>
    <row r="263" spans="1:12" x14ac:dyDescent="0.2">
      <c r="A263" s="2"/>
      <c r="B263" s="2"/>
      <c r="C263" s="2"/>
      <c r="D263" s="2"/>
      <c r="E263" s="2"/>
      <c r="F263" s="2"/>
      <c r="G263" s="2"/>
      <c r="H263" s="2"/>
      <c r="I263" s="2"/>
      <c r="J263" s="2"/>
      <c r="K263" s="7"/>
      <c r="L263" s="7"/>
    </row>
    <row r="264" spans="1:12" x14ac:dyDescent="0.2">
      <c r="A264" s="2"/>
      <c r="B264" s="2"/>
      <c r="C264" s="2"/>
      <c r="D264" s="2"/>
      <c r="E264" s="2"/>
      <c r="F264" s="2"/>
      <c r="G264" s="2"/>
      <c r="H264" s="2"/>
      <c r="I264" s="2"/>
      <c r="J264" s="2"/>
      <c r="K264" s="7"/>
      <c r="L264" s="7"/>
    </row>
  </sheetData>
  <mergeCells count="20">
    <mergeCell ref="H52:I52"/>
    <mergeCell ref="H49:I49"/>
    <mergeCell ref="H50:I50"/>
    <mergeCell ref="H51:I51"/>
    <mergeCell ref="A60:J65"/>
    <mergeCell ref="M10:T12"/>
    <mergeCell ref="B56:K58"/>
    <mergeCell ref="B73:K76"/>
    <mergeCell ref="A1:D1"/>
    <mergeCell ref="H11:I11"/>
    <mergeCell ref="H12:I12"/>
    <mergeCell ref="D14:E14"/>
    <mergeCell ref="B46:E46"/>
    <mergeCell ref="H46:I46"/>
    <mergeCell ref="B47:E47"/>
    <mergeCell ref="H47:I47"/>
    <mergeCell ref="B48:E48"/>
    <mergeCell ref="H48:I48"/>
    <mergeCell ref="A53:K53"/>
    <mergeCell ref="B52:E52"/>
  </mergeCells>
  <hyperlinks>
    <hyperlink ref="G12" r:id="rId1" xr:uid="{6D0541D9-E6CB-45D2-9716-D5F23C86F285}"/>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42" max="11" man="1"/>
    <brk id="6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4" t="s">
        <v>34</v>
      </c>
      <c r="C1" s="54" t="s">
        <v>33</v>
      </c>
      <c r="E1" s="54" t="s">
        <v>64</v>
      </c>
      <c r="F1" s="54"/>
      <c r="H1" s="54" t="s">
        <v>24</v>
      </c>
      <c r="K1" s="54" t="s">
        <v>25</v>
      </c>
    </row>
    <row r="2" spans="1:11" ht="51" x14ac:dyDescent="0.2">
      <c r="A2" s="67" t="s">
        <v>35</v>
      </c>
      <c r="C2" s="68" t="s">
        <v>52</v>
      </c>
      <c r="E2" s="67" t="s">
        <v>63</v>
      </c>
      <c r="F2" s="55"/>
      <c r="H2" s="68" t="s">
        <v>79</v>
      </c>
      <c r="K2" s="68" t="s">
        <v>79</v>
      </c>
    </row>
    <row r="3" spans="1:11" ht="25.5" x14ac:dyDescent="0.2">
      <c r="A3" s="67" t="s">
        <v>36</v>
      </c>
      <c r="C3" s="71" t="s">
        <v>53</v>
      </c>
      <c r="E3" s="67" t="s">
        <v>65</v>
      </c>
      <c r="H3" s="7" t="s">
        <v>83</v>
      </c>
      <c r="K3" s="7" t="s">
        <v>96</v>
      </c>
    </row>
    <row r="4" spans="1:11" ht="25.5" x14ac:dyDescent="0.2">
      <c r="A4" s="67" t="s">
        <v>43</v>
      </c>
      <c r="C4" s="67" t="s">
        <v>54</v>
      </c>
      <c r="H4" s="67" t="s">
        <v>94</v>
      </c>
      <c r="K4" s="67" t="s">
        <v>97</v>
      </c>
    </row>
    <row r="5" spans="1:11" ht="38.25" x14ac:dyDescent="0.2">
      <c r="A5" s="67" t="s">
        <v>37</v>
      </c>
      <c r="C5" s="55"/>
      <c r="E5" s="71" t="s">
        <v>66</v>
      </c>
      <c r="H5" s="67" t="s">
        <v>81</v>
      </c>
      <c r="K5" s="67" t="s">
        <v>81</v>
      </c>
    </row>
    <row r="6" spans="1:11" ht="38.25" x14ac:dyDescent="0.2">
      <c r="A6" s="67" t="s">
        <v>38</v>
      </c>
      <c r="C6" s="67" t="s">
        <v>55</v>
      </c>
      <c r="E6" s="55" t="s">
        <v>28</v>
      </c>
      <c r="F6" s="55"/>
      <c r="H6" s="67" t="s">
        <v>82</v>
      </c>
      <c r="K6" s="71" t="s">
        <v>98</v>
      </c>
    </row>
    <row r="7" spans="1:11" ht="38.25" x14ac:dyDescent="0.2">
      <c r="A7" s="67" t="s">
        <v>41</v>
      </c>
      <c r="C7" s="67" t="s">
        <v>56</v>
      </c>
      <c r="E7" s="55"/>
      <c r="F7" s="55"/>
      <c r="H7" s="70" t="s">
        <v>53</v>
      </c>
      <c r="J7" s="70"/>
      <c r="K7" s="70" t="s">
        <v>53</v>
      </c>
    </row>
    <row r="8" spans="1:11" ht="26.25" x14ac:dyDescent="0.25">
      <c r="A8" s="68" t="s">
        <v>42</v>
      </c>
      <c r="C8" s="55"/>
      <c r="E8" s="54" t="s">
        <v>26</v>
      </c>
      <c r="F8" s="55"/>
      <c r="H8" s="67" t="s">
        <v>80</v>
      </c>
      <c r="K8" s="55" t="s">
        <v>29</v>
      </c>
    </row>
    <row r="9" spans="1:11" ht="26.25" x14ac:dyDescent="0.25">
      <c r="A9" s="68" t="s">
        <v>44</v>
      </c>
      <c r="C9" s="54" t="s">
        <v>67</v>
      </c>
      <c r="E9" s="55" t="s">
        <v>27</v>
      </c>
      <c r="H9" s="67" t="s">
        <v>90</v>
      </c>
      <c r="K9" s="67" t="s">
        <v>100</v>
      </c>
    </row>
    <row r="10" spans="1:11" ht="25.5" x14ac:dyDescent="0.2">
      <c r="A10" s="68" t="s">
        <v>45</v>
      </c>
      <c r="C10" s="55"/>
      <c r="E10" s="55"/>
      <c r="H10" s="67" t="s">
        <v>91</v>
      </c>
    </row>
    <row r="11" spans="1:11" ht="39" x14ac:dyDescent="0.25">
      <c r="A11" s="55"/>
      <c r="C11" s="7" t="s">
        <v>58</v>
      </c>
      <c r="E11" s="54" t="s">
        <v>70</v>
      </c>
      <c r="H11" s="67" t="s">
        <v>89</v>
      </c>
      <c r="K11" s="67" t="s">
        <v>99</v>
      </c>
    </row>
    <row r="12" spans="1:11" ht="38.25" x14ac:dyDescent="0.2">
      <c r="A12" s="67" t="s">
        <v>51</v>
      </c>
      <c r="C12" s="67" t="s">
        <v>57</v>
      </c>
      <c r="E12" s="7" t="s">
        <v>85</v>
      </c>
      <c r="F12" s="55"/>
      <c r="H12" s="67" t="s">
        <v>92</v>
      </c>
      <c r="K12" s="55"/>
    </row>
    <row r="13" spans="1:11" ht="25.5" x14ac:dyDescent="0.2">
      <c r="A13" s="67"/>
      <c r="C13" s="71" t="s">
        <v>69</v>
      </c>
      <c r="E13" s="7" t="s">
        <v>71</v>
      </c>
      <c r="F13" s="55"/>
      <c r="H13" s="67" t="s">
        <v>93</v>
      </c>
    </row>
    <row r="14" spans="1:11" ht="38.25" x14ac:dyDescent="0.2">
      <c r="A14" s="68" t="s">
        <v>50</v>
      </c>
      <c r="C14" s="67" t="s">
        <v>68</v>
      </c>
      <c r="E14" s="67" t="s">
        <v>84</v>
      </c>
      <c r="H14" s="55"/>
    </row>
    <row r="15" spans="1:11" x14ac:dyDescent="0.2">
      <c r="A15" s="68"/>
      <c r="C15" s="67"/>
      <c r="E15" s="67" t="s">
        <v>72</v>
      </c>
      <c r="H15" s="55"/>
    </row>
    <row r="16" spans="1:11" ht="38.25" x14ac:dyDescent="0.2">
      <c r="C16" s="67" t="s">
        <v>87</v>
      </c>
      <c r="E16" s="67" t="s">
        <v>73</v>
      </c>
      <c r="H16" s="71" t="s">
        <v>95</v>
      </c>
    </row>
    <row r="17" spans="1:11" ht="25.5" x14ac:dyDescent="0.2">
      <c r="A17" s="67" t="s">
        <v>39</v>
      </c>
      <c r="C17" s="67" t="s">
        <v>59</v>
      </c>
      <c r="E17" s="55"/>
      <c r="K17" s="55"/>
    </row>
    <row r="18" spans="1:11" ht="26.25" x14ac:dyDescent="0.25">
      <c r="A18" s="67" t="s">
        <v>48</v>
      </c>
      <c r="C18" s="55"/>
      <c r="E18" s="54" t="s">
        <v>74</v>
      </c>
      <c r="H18" s="55"/>
    </row>
    <row r="19" spans="1:11" ht="25.5" x14ac:dyDescent="0.2">
      <c r="A19" s="68" t="s">
        <v>47</v>
      </c>
      <c r="C19" s="67" t="s">
        <v>88</v>
      </c>
      <c r="E19" s="67" t="s">
        <v>86</v>
      </c>
    </row>
    <row r="20" spans="1:11" ht="38.25" x14ac:dyDescent="0.2">
      <c r="A20" s="67" t="s">
        <v>49</v>
      </c>
      <c r="C20" s="67" t="s">
        <v>60</v>
      </c>
      <c r="E20" s="67" t="s">
        <v>75</v>
      </c>
      <c r="F20" s="55"/>
      <c r="K20" s="56"/>
    </row>
    <row r="21" spans="1:11" ht="25.5" x14ac:dyDescent="0.2">
      <c r="A21" s="67" t="s">
        <v>40</v>
      </c>
      <c r="C21" s="55"/>
      <c r="E21" s="71" t="s">
        <v>53</v>
      </c>
    </row>
    <row r="22" spans="1:11" ht="51" x14ac:dyDescent="0.2">
      <c r="A22" s="55"/>
      <c r="C22" s="72" t="s">
        <v>61</v>
      </c>
      <c r="E22" s="67" t="s">
        <v>76</v>
      </c>
      <c r="K22" s="57"/>
    </row>
    <row r="23" spans="1:11" ht="51" x14ac:dyDescent="0.2">
      <c r="A23" s="69" t="s">
        <v>46</v>
      </c>
      <c r="C23" s="71" t="s">
        <v>62</v>
      </c>
      <c r="E23" s="67" t="s">
        <v>77</v>
      </c>
    </row>
    <row r="24" spans="1:11" x14ac:dyDescent="0.2">
      <c r="A24" s="67"/>
      <c r="C24" s="55"/>
      <c r="E24" s="67" t="s">
        <v>78</v>
      </c>
    </row>
    <row r="25" spans="1:11" x14ac:dyDescent="0.2">
      <c r="A25" s="55"/>
      <c r="C25" s="55"/>
      <c r="E25" s="55"/>
      <c r="H25" s="55"/>
    </row>
    <row r="26" spans="1:11" x14ac:dyDescent="0.2">
      <c r="A26" s="67"/>
      <c r="C26" s="55"/>
      <c r="E26" s="55"/>
    </row>
    <row r="27" spans="1:11" x14ac:dyDescent="0.2">
      <c r="A27" s="55"/>
      <c r="C27" s="55"/>
      <c r="E27" s="55"/>
    </row>
    <row r="28" spans="1:11" x14ac:dyDescent="0.2">
      <c r="A28" s="55"/>
      <c r="E28" s="55"/>
    </row>
    <row r="29" spans="1:11" x14ac:dyDescent="0.2">
      <c r="A29" s="55"/>
      <c r="C29" s="55"/>
      <c r="E29" s="55"/>
      <c r="H29" s="55"/>
    </row>
    <row r="30" spans="1:11" x14ac:dyDescent="0.2">
      <c r="A30" s="55"/>
      <c r="C30" s="55"/>
      <c r="E30" s="55"/>
    </row>
    <row r="31" spans="1:11" x14ac:dyDescent="0.2">
      <c r="A31" s="55"/>
      <c r="C31" s="55"/>
      <c r="E31" s="55"/>
      <c r="H31" s="55"/>
    </row>
    <row r="32" spans="1:11" x14ac:dyDescent="0.2">
      <c r="A32" s="55"/>
      <c r="C32" s="55"/>
      <c r="E32" s="55"/>
    </row>
    <row r="33" spans="1:8" ht="61.5" customHeight="1" x14ac:dyDescent="0.2">
      <c r="A33" s="55"/>
      <c r="C33" s="55"/>
      <c r="E33" s="55"/>
      <c r="H33" s="55"/>
    </row>
    <row r="34" spans="1:8" x14ac:dyDescent="0.2">
      <c r="A34" s="55"/>
      <c r="C34" s="55"/>
      <c r="E34" s="55"/>
    </row>
    <row r="35" spans="1:8" x14ac:dyDescent="0.2">
      <c r="A35" s="55"/>
      <c r="C35" s="55"/>
      <c r="E35" s="55"/>
      <c r="H35" s="55"/>
    </row>
    <row r="36" spans="1:8" x14ac:dyDescent="0.2">
      <c r="A36" s="55"/>
      <c r="C36" s="55"/>
      <c r="E36" s="55"/>
    </row>
    <row r="37" spans="1:8" x14ac:dyDescent="0.2">
      <c r="A37" s="55"/>
      <c r="C37" s="55"/>
      <c r="E37" s="55"/>
    </row>
    <row r="38" spans="1:8" x14ac:dyDescent="0.2">
      <c r="A38" s="55"/>
      <c r="C38" s="55"/>
      <c r="E38" s="55"/>
    </row>
    <row r="39" spans="1:8" x14ac:dyDescent="0.2">
      <c r="A39" s="55"/>
      <c r="C39" s="55"/>
      <c r="E39" s="55"/>
    </row>
    <row r="40" spans="1:8" x14ac:dyDescent="0.2">
      <c r="E40" s="55"/>
    </row>
    <row r="41" spans="1:8" x14ac:dyDescent="0.2">
      <c r="E41" s="55"/>
    </row>
    <row r="42" spans="1:8" x14ac:dyDescent="0.2">
      <c r="E42" s="55"/>
    </row>
    <row r="43" spans="1:8" x14ac:dyDescent="0.2">
      <c r="E43" s="55"/>
    </row>
    <row r="44" spans="1:8" x14ac:dyDescent="0.2">
      <c r="E44" s="55"/>
    </row>
    <row r="45" spans="1:8" x14ac:dyDescent="0.2">
      <c r="E45" s="55"/>
    </row>
    <row r="46" spans="1:8" x14ac:dyDescent="0.2">
      <c r="E46" s="55"/>
    </row>
    <row r="47" spans="1:8" x14ac:dyDescent="0.2">
      <c r="E47" s="55"/>
    </row>
    <row r="48" spans="1:8" x14ac:dyDescent="0.2">
      <c r="E48" s="55"/>
    </row>
    <row r="49" spans="1:5" x14ac:dyDescent="0.2">
      <c r="E49" s="55"/>
    </row>
    <row r="50" spans="1:5" x14ac:dyDescent="0.2">
      <c r="E50" s="55"/>
    </row>
    <row r="51" spans="1:5" x14ac:dyDescent="0.2">
      <c r="E51" s="55"/>
    </row>
    <row r="52" spans="1:5" x14ac:dyDescent="0.2">
      <c r="E52" s="55"/>
    </row>
    <row r="53" spans="1:5" x14ac:dyDescent="0.2">
      <c r="E53" s="55"/>
    </row>
    <row r="61" spans="1:5" x14ac:dyDescent="0.2">
      <c r="A61" s="55"/>
      <c r="C61" s="55"/>
    </row>
    <row r="62" spans="1:5" x14ac:dyDescent="0.2">
      <c r="A62" s="55"/>
      <c r="C62" s="55"/>
    </row>
    <row r="63" spans="1:5" x14ac:dyDescent="0.2">
      <c r="A63" s="55"/>
      <c r="C63" s="55"/>
    </row>
    <row r="64" spans="1:5" x14ac:dyDescent="0.2">
      <c r="A64" s="55"/>
      <c r="C64" s="55"/>
    </row>
    <row r="65" spans="1:3" x14ac:dyDescent="0.2">
      <c r="A65" s="55"/>
      <c r="C65" s="55"/>
    </row>
    <row r="66" spans="1:3" x14ac:dyDescent="0.2">
      <c r="A66" s="55"/>
      <c r="C66" s="55"/>
    </row>
    <row r="67" spans="1:3" x14ac:dyDescent="0.2">
      <c r="A67" s="55"/>
      <c r="C67" s="55"/>
    </row>
    <row r="68" spans="1:3" x14ac:dyDescent="0.2">
      <c r="A68" s="55"/>
      <c r="C68" s="55"/>
    </row>
    <row r="69" spans="1:3" x14ac:dyDescent="0.2">
      <c r="A69" s="55"/>
      <c r="C69" s="55"/>
    </row>
    <row r="70" spans="1:3" x14ac:dyDescent="0.2">
      <c r="A70" s="55"/>
      <c r="C70" s="55"/>
    </row>
    <row r="71" spans="1:3" x14ac:dyDescent="0.2">
      <c r="A71" s="55"/>
      <c r="C71" s="55"/>
    </row>
    <row r="72" spans="1:3" x14ac:dyDescent="0.2">
      <c r="A72" s="55"/>
      <c r="C72" s="55"/>
    </row>
    <row r="73" spans="1:3" x14ac:dyDescent="0.2">
      <c r="A73" s="55"/>
      <c r="C73" s="55"/>
    </row>
    <row r="74" spans="1:3" x14ac:dyDescent="0.2">
      <c r="A74" s="55"/>
      <c r="C74" s="55"/>
    </row>
    <row r="75" spans="1:3" x14ac:dyDescent="0.2">
      <c r="A75" s="55"/>
      <c r="C75" s="5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Quote</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2025-04-04T19:59:26Z</cp:lastPrinted>
  <dcterms:created xsi:type="dcterms:W3CDTF">2002-04-08T18:22:24Z</dcterms:created>
  <dcterms:modified xsi:type="dcterms:W3CDTF">2025-04-16T20:31:00Z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