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42 Doubletree Lawrenceburg, IN/01. Quotes/Job Cost/"/>
    </mc:Choice>
  </mc:AlternateContent>
  <xr:revisionPtr revIDLastSave="17" documentId="8_{8846CD2B-7E10-43FD-B5B1-89E129B5B4A9}" xr6:coauthVersionLast="47" xr6:coauthVersionMax="47" xr10:uidLastSave="{1354468E-3DBD-4B59-8BD4-CF6AFEC2B4CD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2" i="1"/>
  <c r="F43" i="1" s="1"/>
  <c r="B6" i="1"/>
  <c r="I30" i="1"/>
  <c r="I23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B10" i="1"/>
  <c r="D56" i="1" s="1"/>
  <c r="I22" i="1" l="1"/>
  <c r="C43" i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<sst xmlns="http://schemas.openxmlformats.org/spreadsheetml/2006/main" count="116" uniqueCount="107">
  <si>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</si>
  <si>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</si>
  <si>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</si>
  <si>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</si>
  <si>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</si>
  <si>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</si>
  <si>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</si>
  <si>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</si>
  <si>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</si>
  <si>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</si>
  <si>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</si>
  <si>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</si>
  <si>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</si>
  <si>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</si>
  <si>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</si>
  <si>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</si>
  <si>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</si>
  <si>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</si>
  <si>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</si>
  <si>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</si>
  <si>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</si>
  <si>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</si>
  <si>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</si>
  <si>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</si>
  <si>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</si>
  <si>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</si>
  <si>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</si>
  <si>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</si>
  <si>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</si>
  <si>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</si>
  <si>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</si>
  <si>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</si>
  <si>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</si>
  <si>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</si>
  <si>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</si>
  <si>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</si>
  <si>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</si>
  <si>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</si>
  <si>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</si>
  <si>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</si>
  <si>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</si>
  <si>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</si>
  <si>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</si>
  <si>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</si>
  <si>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</si>
  <si>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</si>
  <si>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</si>
  <si>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</si>
  <si>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</si>
  <si>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</si>
  <si>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</si>
  <si>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</si>
  <si>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</si>
  <si>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</si>
  <si>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</si>
  <si>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</si>
  <si>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</si>
  <si>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</si>
  <si>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</si>
  <si>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</si>
  <si>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</si>
  <si>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</si>
  <si>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</si>
  <si>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</si>
  <si>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</si>
  <si>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</si>
  <si>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</si>
  <si>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</si>
  <si>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</si>
  <si>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</si>
  <si>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</si>
  <si>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</si>
  <si>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</si>
  <si>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</si>
  <si>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</si>
  <si>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</si>
  <si>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</si>
  <si>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</si>
  <si>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</si>
  <si>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</si>
  <si>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</si>
  <si>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</si>
  <si>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</si>
  <si>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</si>
  <si>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</si>
  <si>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</si>
  <si>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</si>
  <si>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</si>
  <si>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</si>
  <si>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</si>
  <si>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</si>
  <si>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</si>
  <si>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</si>
  <si>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</si>
  <si>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</si>
  <si>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</si>
  <si>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</si>
  <si>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</si>
  <si>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</si>
  <si>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</si>
  <si>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</si>
  <si>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</si>
  <si>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</si>
  <si>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Doubletree - Lawrenceburg, IN</t>
  </si>
  <si>
    <t>25-142</t>
  </si>
  <si>
    <t>RWP1458</t>
  </si>
  <si>
    <t>157 Manual Duals &amp; 15 Motorized 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</si>
</sst>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16" fontId="15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9" bestFit="1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>
        <v>3</v>
      </c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45695</v>
      </c>
      <c r="C3" s="109"/>
      <c r="D3" s="109"/>
      <c r="E3" s="109"/>
      <c r="F3" s="109"/>
      <c r="J3" s="90"/>
      <c r="K3" s="89"/>
      <c r="L3" s="89" t="s">
        <v>3</v>
      </c>
      <c r="M3" s="116">
        <v>45755</v>
      </c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f>67532.13+16443.15+4992.16+20113.2</f>
        <v>109080.64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109080.64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8"/>
      <c r="M14" s="118"/>
      <c r="N14" s="118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9"/>
      <c r="M15" s="119"/>
      <c r="N15" s="119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9"/>
      <c r="M17" s="119"/>
      <c r="N17" s="119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9"/>
      <c r="M19" s="119"/>
      <c r="N19" s="119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9"/>
      <c r="M21" s="119"/>
      <c r="N21" s="119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1680</v>
      </c>
      <c r="D22" s="22">
        <f t="shared" si="0"/>
        <v>0</v>
      </c>
      <c r="E22" s="23"/>
      <c r="F22" s="21">
        <f>99*24+8*24</f>
        <v>2568</v>
      </c>
      <c r="G22" s="22">
        <f>IFERROR(F22/$B$10,0)</f>
        <v>2.3542216107276231E-2</v>
      </c>
      <c r="H22" s="23"/>
      <c r="I22" s="21">
        <f t="shared" si="3"/>
        <v>4248</v>
      </c>
      <c r="J22" s="22">
        <f>IFERROR(I22/$B$10,0)</f>
        <v>3.8943665897083111E-2</v>
      </c>
      <c r="K22" s="23"/>
      <c r="L22" s="24" t="s">
        <v>106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0"/>
      <c r="M23" s="120"/>
      <c r="N23" s="12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32402.01</v>
      </c>
      <c r="D30" s="17">
        <f t="shared" si="0"/>
        <v>0</v>
      </c>
      <c r="E30" s="28"/>
      <c r="F30" s="32">
        <f>89557.89-4248-32402.01</f>
        <v>52907.880000000005</v>
      </c>
      <c r="G30" s="17">
        <f t="shared" si="1"/>
        <v>0.48503455791971889</v>
      </c>
      <c r="H30" s="28"/>
      <c r="I30" s="32">
        <f t="shared" si="3"/>
        <v>85309.89</v>
      </c>
      <c r="J30" s="17">
        <f t="shared" si="8"/>
        <v>0.78208094488627866</v>
      </c>
      <c r="K30" s="28"/>
      <c r="L30" s="33" t="s">
        <v>105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34082.009999999995</v>
      </c>
      <c r="D43" s="39">
        <f>SUM(D14:D42)</f>
        <v>0</v>
      </c>
      <c r="E43" s="40"/>
      <c r="F43" s="38">
        <f>SUM(F14:F42)</f>
        <v>55475.880000000005</v>
      </c>
      <c r="G43" s="41">
        <f>SUM(G14:G42)</f>
        <v>0.50857677402699508</v>
      </c>
      <c r="I43" s="38">
        <f>SUM(I14:I42)</f>
        <v>89557.89</v>
      </c>
      <c r="J43" s="41">
        <f>SUM(J14:J42)</f>
        <v>0.82102461078336175</v>
      </c>
      <c r="L43" s="121"/>
      <c r="M43" s="121"/>
      <c r="N43" s="121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2"/>
      <c r="M44" s="122"/>
      <c r="N44" s="122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7"/>
      <c r="M48" s="117"/>
      <c r="N48" s="117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7"/>
      <c r="M51" s="117"/>
      <c r="N51" s="117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7"/>
      <c r="M55" s="117"/>
      <c r="N55" s="117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3">
        <f>+B6-M62-M63</f>
        <v>109080.64</v>
      </c>
      <c r="N56" s="124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34082.009999999995</v>
      </c>
      <c r="D59" s="70">
        <f>+C59/B10</f>
        <v>0.31244783675636661</v>
      </c>
      <c r="E59" s="42"/>
      <c r="F59" s="69">
        <f>+F43+F57</f>
        <v>55475.880000000005</v>
      </c>
      <c r="G59" s="71">
        <f>IFERROR(F59/$B$10,0)</f>
        <v>0.50857677402699508</v>
      </c>
      <c r="I59" s="69">
        <f>+I43+I57</f>
        <v>89557.89</v>
      </c>
      <c r="J59" s="71">
        <f>IFERROR(I59/$B$10,0)</f>
        <v>0.82102461078336175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74998.63</v>
      </c>
      <c r="D61" s="75">
        <f>+C61/B10</f>
        <v>0.68755216324363333</v>
      </c>
      <c r="E61" s="76"/>
      <c r="F61" s="74">
        <f>IF(F59&gt;0,+B10-F59,0)</f>
        <v>53604.759999999995</v>
      </c>
      <c r="G61" s="77">
        <f>IFERROR(F61/$B$10,0)</f>
        <v>0.49142322597300486</v>
      </c>
      <c r="H61" s="31"/>
      <c r="I61" s="74">
        <f>IF(I59&gt;0,+B10-I59,0)</f>
        <v>19522.75</v>
      </c>
      <c r="J61" s="77">
        <f>IFERROR(I61/$B$10,0)</f>
        <v>0.17897538921663825</v>
      </c>
      <c r="L61" s="125" t="s">
        <v>100</v>
      </c>
      <c r="M61" s="125"/>
      <c r="N61" s="125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6">
        <f>+I25+I40</f>
        <v>0</v>
      </c>
      <c r="N62" s="127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6">
        <f>+I26+I41</f>
        <v>0</v>
      </c>
      <c r="N63" s="127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B821063F-3AE9-4F6C-BD03-AB9C64201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2025-02-07T12:19:52Z</cp:lastPrinted>
  <dcterms:created xsi:type="dcterms:W3CDTF">2023-03-21T14:07:27Z</dcterms:created>
  <dcterms:modified xsi:type="dcterms:W3CDTF">2025-04-08T10:56:36Z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