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77 EVH-San Antonio, TX (PO015491)/01. Quotes/Job Cost/"/>
    </mc:Choice>
  </mc:AlternateContent>
  <xr:revisionPtr revIDLastSave="5" documentId="8_{2E5B3270-E6F7-47C0-A8A6-A3EC80527EFF}" xr6:coauthVersionLast="47" xr6:coauthVersionMax="47" xr10:uidLastSave="{3E92BAB9-834D-4871-8EC5-D55C42A5C689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<sst xmlns="http://schemas.openxmlformats.org/spreadsheetml/2006/main" count="117" uniqueCount="108">
  <si>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</si>
  <si>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</si>
  <si>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</si>
  <si>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</si>
  <si>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</si>
  <si>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</si>
  <si>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</si>
  <si>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</si>
  <si>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</si>
  <si>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</si>
  <si>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</si>
  <si>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</si>
  <si>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</si>
  <si>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</si>
  <si>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</si>
  <si>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</si>
  <si>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</si>
  <si>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</si>
  <si>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</si>
  <si>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</si>
  <si>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</si>
  <si>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</si>
  <si>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</si>
  <si>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</si>
  <si>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</si>
  <si>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</si>
  <si>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</si>
  <si>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</si>
  <si>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</si>
  <si>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</si>
  <si>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</si>
  <si>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</si>
  <si>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</si>
  <si>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</si>
  <si>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</si>
  <si>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</si>
  <si>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</si>
  <si>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</si>
  <si>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</si>
  <si>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</si>
  <si>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</si>
  <si>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</si>
  <si>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</si>
  <si>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</si>
  <si>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</si>
  <si>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</si>
  <si>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</si>
  <si>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</si>
  <si>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</si>
  <si>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</si>
  <si>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</si>
  <si>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</si>
  <si>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</si>
  <si>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</si>
  <si>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</si>
  <si>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</si>
  <si>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</si>
  <si>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</si>
  <si>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</si>
  <si>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</si>
  <si>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</si>
  <si>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</si>
  <si>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</si>
  <si>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</si>
  <si>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</si>
  <si>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</si>
  <si>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</si>
  <si>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</si>
  <si>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</si>
  <si>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</si>
  <si>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</si>
  <si>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</si>
  <si>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</si>
  <si>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</si>
  <si>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</si>
  <si>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</si>
  <si>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</si>
  <si>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</si>
  <si>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</si>
  <si>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</si>
  <si>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</si>
  <si>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</si>
  <si>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</si>
  <si>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</si>
  <si>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</si>
  <si>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</si>
  <si>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</si>
  <si>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</si>
  <si>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</si>
  <si>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</si>
  <si>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</si>
  <si>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</si>
  <si>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</si>
  <si>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</si>
  <si>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</si>
  <si>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</si>
  <si>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</si>
  <si>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</si>
  <si>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</si>
  <si>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</si>
  <si>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</si>
  <si>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</si>
  <si>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</si>
  <si>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Weber</t>
  </si>
  <si>
    <t>EVH - San Antonio, TX (PO015491)</t>
  </si>
  <si>
    <t>25-177</t>
  </si>
  <si>
    <t>116 Manual Duals, 8 Motorized Duals, &amp; 19 Manual Singles</t>
  </si>
  <si>
    <t>Solatech 461724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</si>
</sst>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4.5" x14ac:dyDescent="0.35"/>
  <cols>
    <col min="1" max="1" width="39.26953125" bestFit="1" customWidth="1"/>
    <col min="2" max="2" width="18.81640625" bestFit="1" customWidth="1"/>
    <col min="3" max="3" width="15.54296875" customWidth="1"/>
    <col min="4" max="4" width="11.26953125" bestFit="1" customWidth="1"/>
    <col min="5" max="5" width="2.81640625" customWidth="1"/>
    <col min="6" max="6" width="14.7265625" customWidth="1"/>
    <col min="7" max="7" width="11.1796875" customWidth="1"/>
    <col min="8" max="8" width="2.1796875" customWidth="1"/>
    <col min="9" max="9" width="14.7265625" customWidth="1"/>
    <col min="10" max="10" width="11.1796875" customWidth="1"/>
    <col min="11" max="11" width="5" customWidth="1"/>
    <col min="12" max="12" width="21" bestFit="1" customWidth="1"/>
    <col min="13" max="13" width="12.26953125" customWidth="1"/>
    <col min="14" max="14" width="15.1796875" customWidth="1"/>
    <col min="15" max="29" width="9.1796875" style="1"/>
  </cols>
  <sheetData>
    <row r="1" spans="1:29" ht="29.25" customHeigh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35">
      <c r="A2" s="87" t="s">
        <v>0</v>
      </c>
      <c r="B2" s="109" t="s">
        <v>104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35">
      <c r="A3" s="91" t="s">
        <v>2</v>
      </c>
      <c r="B3" s="110">
        <v>45707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35">
      <c r="A4" s="87" t="s">
        <v>4</v>
      </c>
      <c r="B4" s="109" t="s">
        <v>105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3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35">
      <c r="A6" s="89" t="s">
        <v>5</v>
      </c>
      <c r="B6" s="92">
        <v>43663.5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3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3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3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4">
      <c r="B10" s="95">
        <f>SUM(B6:B9)</f>
        <v>43663.5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3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3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3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3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3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3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3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3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3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3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3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35">
      <c r="A22" s="19" t="s">
        <v>32</v>
      </c>
      <c r="B22" s="20" t="s">
        <v>33</v>
      </c>
      <c r="C22" s="21">
        <f>116*24+8*24+19*12</f>
        <v>3204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3204</v>
      </c>
      <c r="J22" s="22">
        <f>IFERROR(I22/$B$10,0)</f>
        <v>7.3379367206018759E-2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3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3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3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3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3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3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3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35">
      <c r="A30" s="14" t="s">
        <v>48</v>
      </c>
      <c r="B30" s="15" t="s">
        <v>49</v>
      </c>
      <c r="C30" s="32">
        <f>30351.8-3204</f>
        <v>27147.8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27147.8</v>
      </c>
      <c r="J30" s="17">
        <f t="shared" si="8"/>
        <v>0.62175043228325722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3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3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3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3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3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3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3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3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3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3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3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3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35">
      <c r="A43" s="37"/>
      <c r="B43" s="38"/>
      <c r="C43" s="38">
        <f>SUM(C14:C42)</f>
        <v>30351.8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30351.8</v>
      </c>
      <c r="J43" s="41">
        <f>SUM(J14:J42)</f>
        <v>0.695129799489276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3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3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3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6.5" x14ac:dyDescent="0.2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5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5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5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5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5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5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6" x14ac:dyDescent="0.3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3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4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43663.5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3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35">
      <c r="L58" s="62" t="s">
        <v>103</v>
      </c>
      <c r="M58" s="63">
        <v>0.03</v>
      </c>
      <c r="N58" s="64">
        <f>+M58*M56</f>
        <v>1309.905</v>
      </c>
    </row>
    <row r="59" spans="1:29" ht="15" thickBot="1" x14ac:dyDescent="0.4">
      <c r="B59" s="68" t="s">
        <v>98</v>
      </c>
      <c r="C59" s="69">
        <f>+C43+C57</f>
        <v>30351.8</v>
      </c>
      <c r="D59" s="70">
        <f>+C59/B10</f>
        <v>0.69512979948927589</v>
      </c>
      <c r="E59" s="42"/>
      <c r="F59" s="69">
        <f>+F43+F57</f>
        <v>0</v>
      </c>
      <c r="G59" s="71">
        <f>IFERROR(F59/$B$10,0)</f>
        <v>0</v>
      </c>
      <c r="I59" s="69">
        <f>+I43+I57</f>
        <v>30351.8</v>
      </c>
      <c r="J59" s="71">
        <f>IFERROR(I59/$B$10,0)</f>
        <v>0.69512979948927589</v>
      </c>
      <c r="L59" s="65"/>
      <c r="M59" s="66">
        <v>0</v>
      </c>
      <c r="N59" s="67">
        <f>+M59*M56</f>
        <v>0</v>
      </c>
    </row>
    <row r="60" spans="1:29" ht="15" thickTop="1" x14ac:dyDescent="0.35">
      <c r="B60" s="72"/>
      <c r="C60" s="2"/>
    </row>
    <row r="61" spans="1:29" ht="24.75" customHeight="1" thickBot="1" x14ac:dyDescent="0.4">
      <c r="A61" s="31"/>
      <c r="B61" s="73" t="s">
        <v>99</v>
      </c>
      <c r="C61" s="74">
        <f>IF(C59&gt;0,+B10-C59,0)</f>
        <v>13311.7</v>
      </c>
      <c r="D61" s="75">
        <f>+C61/B10</f>
        <v>0.30487020051072405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13311.7</v>
      </c>
      <c r="J61" s="77">
        <f>IFERROR(I61/$B$10,0)</f>
        <v>0.30487020051072405</v>
      </c>
      <c r="L61" s="124" t="s">
        <v>100</v>
      </c>
      <c r="M61" s="124"/>
      <c r="N61" s="124"/>
    </row>
    <row r="62" spans="1:29" s="31" customFormat="1" ht="15" thickTop="1" x14ac:dyDescent="0.3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35">
      <c r="L63" s="78" t="s">
        <v>102</v>
      </c>
      <c r="M63" s="125">
        <f>+I26+I41</f>
        <v>0</v>
      </c>
      <c r="N63" s="126"/>
    </row>
    <row r="64" spans="1:29" ht="13.5" customHeight="1" x14ac:dyDescent="0.35"/>
    <row r="65" spans="1:14" ht="27" customHeight="1" x14ac:dyDescent="0.35">
      <c r="B65" s="2"/>
      <c r="C65" s="2"/>
      <c r="N65" s="72"/>
    </row>
    <row r="66" spans="1:14" x14ac:dyDescent="0.35">
      <c r="B66" s="2"/>
      <c r="C66" s="2"/>
      <c r="F66" s="79"/>
      <c r="I66" s="79"/>
    </row>
    <row r="67" spans="1:14" x14ac:dyDescent="0.35">
      <c r="A67" s="80"/>
      <c r="B67" s="2"/>
      <c r="C67" s="2"/>
      <c r="F67" s="79"/>
      <c r="I67" s="79"/>
    </row>
    <row r="68" spans="1:14" x14ac:dyDescent="0.35">
      <c r="B68" s="2"/>
      <c r="C68" s="2"/>
      <c r="F68" s="79"/>
      <c r="I68" s="79"/>
    </row>
    <row r="69" spans="1:14" x14ac:dyDescent="0.35">
      <c r="B69" s="2"/>
      <c r="C69" s="2"/>
    </row>
    <row r="70" spans="1:14" x14ac:dyDescent="0.3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F75FB8D-5E26-4B31-90E0-B2F694A55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2025-02-21T19:22:43Z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