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83 EVH  - San Bernadino CO (PO015522)/01. Quotes/Job Cost/"/>
    </mc:Choice>
  </mc:AlternateContent>
  <xr:revisionPtr revIDLastSave="16" documentId="8_{33ABF65C-D866-4E75-BFD6-C05D79F5AA1D}" xr6:coauthVersionLast="47" xr6:coauthVersionMax="47" xr10:uidLastSave="{65045506-3DE7-44E0-B69D-DAE7DD96DB1B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2" i="1"/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I25" i="1"/>
  <c r="I24" i="1"/>
  <c r="I21" i="1"/>
  <c r="I20" i="1"/>
  <c r="I19" i="1"/>
  <c r="I18" i="1"/>
  <c r="I17" i="1"/>
  <c r="I16" i="1"/>
  <c r="I15" i="1"/>
  <c r="I14" i="1"/>
  <c r="F43" i="1"/>
  <c r="B10" i="1"/>
  <c r="D56" i="1" s="1"/>
  <c r="M62" i="1" l="1"/>
  <c r="M63" i="1"/>
  <c r="C43" i="1"/>
  <c r="C59" i="1" s="1"/>
  <c r="C61" i="1" s="1"/>
  <c r="D61" i="1" s="1"/>
  <c r="I52" i="1"/>
  <c r="G31" i="1"/>
  <c r="J31" i="1"/>
  <c r="D31" i="1"/>
  <c r="D53" i="1"/>
  <c r="D52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M56" i="1" l="1"/>
  <c r="D59" i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<sst xmlns="http://schemas.openxmlformats.org/spreadsheetml/2006/main" count="121" uniqueCount="112">
  <si>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</si>
  <si>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</si>
  <si>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</si>
  <si>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</si>
  <si>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</si>
  <si>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</si>
  <si>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</si>
  <si>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</si>
  <si>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</si>
  <si>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</si>
  <si>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</si>
  <si>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</si>
  <si>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</si>
  <si>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</si>
  <si>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</si>
  <si>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</si>
  <si>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</si>
  <si>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</si>
  <si>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</si>
  <si>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</si>
  <si>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</si>
  <si>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</si>
  <si>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</si>
  <si>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</si>
  <si>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</si>
  <si>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</si>
  <si>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</si>
  <si>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</si>
  <si>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</si>
  <si>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</si>
  <si>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</si>
  <si>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</si>
  <si>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</si>
  <si>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</si>
  <si>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</si>
  <si>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</si>
  <si>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</si>
  <si>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</si>
  <si>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</si>
  <si>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</si>
  <si>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</si>
  <si>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</si>
  <si>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</si>
  <si>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</si>
  <si>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</si>
  <si>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</si>
  <si>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</si>
  <si>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</si>
  <si>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</si>
  <si>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</si>
  <si>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</si>
  <si>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</si>
  <si>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</si>
  <si>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</si>
  <si>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</si>
  <si>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</si>
  <si>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</si>
  <si>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</si>
  <si>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</si>
  <si>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</si>
  <si>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</si>
  <si>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</si>
  <si>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</si>
  <si>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</si>
  <si>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</si>
  <si>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</si>
  <si>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</si>
  <si>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</si>
  <si>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</si>
  <si>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</si>
  <si>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</si>
  <si>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</si>
  <si>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</si>
  <si>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</si>
  <si>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</si>
  <si>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</si>
  <si>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</si>
  <si>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</si>
  <si>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</si>
  <si>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</si>
  <si>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</si>
  <si>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</si>
  <si>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</si>
  <si>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</si>
  <si>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</si>
  <si>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</si>
  <si>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</si>
  <si>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</si>
  <si>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</si>
  <si>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</si>
  <si>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</si>
  <si>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</si>
  <si>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</si>
  <si>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</si>
  <si>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</si>
  <si>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</si>
  <si>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</si>
  <si>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</si>
  <si>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</si>
  <si>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</si>
  <si>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</si>
  <si>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</si>
  <si>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</si>
  <si>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EVH - San Bernardino CA (PO015522)</t>
  </si>
  <si>
    <t>25-183</t>
  </si>
  <si>
    <t>Weber</t>
  </si>
  <si>
    <t>115 Manl Duals,8 Motorized Duals,&amp; 20 Manl Singles</t>
  </si>
  <si>
    <t>Solatech 461988</t>
  </si>
  <si>
    <t>1 RF Sheer</t>
  </si>
  <si>
    <t>Culp Star Studded China Doll</t>
  </si>
  <si>
    <t>8 Yards</t>
  </si>
  <si>
    <t>4 Widths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</si>
</sst>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4.5" x14ac:dyDescent="0.35"/>
  <cols>
    <col min="1" max="1" width="39.26953125" bestFit="1" customWidth="1"/>
    <col min="2" max="2" width="18.81640625" bestFit="1" customWidth="1"/>
    <col min="3" max="3" width="15.54296875" customWidth="1"/>
    <col min="4" max="4" width="11.26953125" bestFit="1" customWidth="1"/>
    <col min="5" max="5" width="2.81640625" customWidth="1"/>
    <col min="6" max="6" width="14.7265625" customWidth="1"/>
    <col min="7" max="7" width="11.1796875" customWidth="1"/>
    <col min="8" max="8" width="2.1796875" customWidth="1"/>
    <col min="9" max="9" width="14.7265625" customWidth="1"/>
    <col min="10" max="10" width="11.1796875" customWidth="1"/>
    <col min="11" max="11" width="5" customWidth="1"/>
    <col min="12" max="12" width="21" bestFit="1" customWidth="1"/>
    <col min="13" max="13" width="12.26953125" customWidth="1"/>
    <col min="14" max="14" width="11.1796875" customWidth="1"/>
    <col min="15" max="29" width="9.1796875" style="1"/>
  </cols>
  <sheetData>
    <row r="1" spans="1:29" ht="29.25" customHeight="1" x14ac:dyDescent="0.3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35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35">
      <c r="A3" s="91" t="s">
        <v>2</v>
      </c>
      <c r="B3" s="117">
        <v>45708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35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3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35">
      <c r="A6" s="89" t="s">
        <v>5</v>
      </c>
      <c r="B6" s="92">
        <v>43739.25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3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3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3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4">
      <c r="B10" s="95">
        <f>SUM(B6:B9)</f>
        <v>43739.25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35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 x14ac:dyDescent="0.35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35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 x14ac:dyDescent="0.3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 t="s">
        <v>108</v>
      </c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35">
      <c r="A15" s="9" t="s">
        <v>18</v>
      </c>
      <c r="B15" s="10" t="s">
        <v>19</v>
      </c>
      <c r="C15" s="11">
        <v>42.44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42.44</v>
      </c>
      <c r="J15" s="12">
        <f t="shared" si="2"/>
        <v>9.702955583371914E-4</v>
      </c>
      <c r="K15" s="86" t="s">
        <v>17</v>
      </c>
      <c r="L15" s="111" t="s">
        <v>111</v>
      </c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3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 t="s">
        <v>110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3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/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3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3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3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3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35">
      <c r="A22" s="19" t="s">
        <v>32</v>
      </c>
      <c r="B22" s="20" t="s">
        <v>33</v>
      </c>
      <c r="C22" s="21">
        <f>115*24+8*24+20*12</f>
        <v>3192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3192</v>
      </c>
      <c r="J22" s="22">
        <f>IFERROR(I22/$B$10,0)</f>
        <v>7.2977931720365569E-2</v>
      </c>
      <c r="K22" s="23"/>
      <c r="L22" s="24" t="s">
        <v>106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35">
      <c r="A23" s="9" t="s">
        <v>34</v>
      </c>
      <c r="B23" s="10" t="s">
        <v>35</v>
      </c>
      <c r="C23" s="27">
        <v>30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30</v>
      </c>
      <c r="J23" s="12">
        <f t="shared" ref="J23:J25" si="4">IFERROR(I23/$B$10,0)</f>
        <v>6.8588281692072905E-4</v>
      </c>
      <c r="K23" s="28"/>
      <c r="L23" s="112"/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35">
      <c r="A24" s="14" t="s">
        <v>36</v>
      </c>
      <c r="B24" s="15" t="s">
        <v>37</v>
      </c>
      <c r="C24" s="32">
        <v>44.94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44.94</v>
      </c>
      <c r="J24" s="17">
        <f t="shared" si="4"/>
        <v>1.0274524597472521E-3</v>
      </c>
      <c r="K24" s="28"/>
      <c r="L24" s="33" t="s">
        <v>109</v>
      </c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3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3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3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3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3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35">
      <c r="A30" s="14" t="s">
        <v>48</v>
      </c>
      <c r="B30" s="15" t="s">
        <v>49</v>
      </c>
      <c r="C30" s="32">
        <f>30314.87-3192</f>
        <v>27122.87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27122.87</v>
      </c>
      <c r="J30" s="17">
        <f t="shared" si="8"/>
        <v>0.62010368261915783</v>
      </c>
      <c r="K30" s="28"/>
      <c r="L30" s="33" t="s">
        <v>107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3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3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3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3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3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3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3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3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3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3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3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3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35">
      <c r="A43" s="37"/>
      <c r="B43" s="38"/>
      <c r="C43" s="38">
        <f>SUM(C14:C42)</f>
        <v>30432.25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30432.25</v>
      </c>
      <c r="J43" s="41">
        <f>SUM(J14:J42)</f>
        <v>0.69576524517452853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35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 x14ac:dyDescent="0.35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35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6.5" x14ac:dyDescent="0.25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5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5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5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5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5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5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6" x14ac:dyDescent="0.3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3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4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43739.25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3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0.03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35">
      <c r="L58" s="62" t="s">
        <v>105</v>
      </c>
      <c r="M58" s="63">
        <v>0.03</v>
      </c>
      <c r="N58" s="64">
        <f>+M58*M56</f>
        <v>1312.1775</v>
      </c>
    </row>
    <row r="59" spans="1:29" ht="15" thickBot="1" x14ac:dyDescent="0.4">
      <c r="B59" s="68" t="s">
        <v>98</v>
      </c>
      <c r="C59" s="69">
        <f>+C43+C57</f>
        <v>30432.25</v>
      </c>
      <c r="D59" s="70">
        <f>+C59/B10</f>
        <v>0.69576524517452865</v>
      </c>
      <c r="E59" s="42"/>
      <c r="F59" s="69">
        <f>+F43+F57</f>
        <v>0</v>
      </c>
      <c r="G59" s="71">
        <f>IFERROR(F59/$B$10,0)</f>
        <v>0</v>
      </c>
      <c r="I59" s="69">
        <f>+I43+I57</f>
        <v>30432.25</v>
      </c>
      <c r="J59" s="71">
        <f>IFERROR(I59/$B$10,0)</f>
        <v>0.69576524517452865</v>
      </c>
      <c r="L59" s="65"/>
      <c r="M59" s="66">
        <v>0</v>
      </c>
      <c r="N59" s="67">
        <f>+M59*M56</f>
        <v>0</v>
      </c>
    </row>
    <row r="60" spans="1:29" ht="15" thickTop="1" x14ac:dyDescent="0.35">
      <c r="B60" s="72"/>
      <c r="C60" s="2"/>
    </row>
    <row r="61" spans="1:29" ht="24.75" customHeight="1" thickBot="1" x14ac:dyDescent="0.4">
      <c r="A61" s="31"/>
      <c r="B61" s="73" t="s">
        <v>99</v>
      </c>
      <c r="C61" s="74">
        <f>IF(C59&gt;0,+B10-C59,0)</f>
        <v>13307</v>
      </c>
      <c r="D61" s="75">
        <f>+C61/B10</f>
        <v>0.30423475482547141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13307</v>
      </c>
      <c r="J61" s="77">
        <f>IFERROR(I61/$B$10,0)</f>
        <v>0.30423475482547141</v>
      </c>
      <c r="L61" s="107" t="s">
        <v>100</v>
      </c>
      <c r="M61" s="107"/>
      <c r="N61" s="107"/>
    </row>
    <row r="62" spans="1:29" s="31" customFormat="1" ht="15" thickTop="1" x14ac:dyDescent="0.35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35">
      <c r="L63" s="78" t="s">
        <v>102</v>
      </c>
      <c r="M63" s="108">
        <f>+I26+I41</f>
        <v>0</v>
      </c>
      <c r="N63" s="109"/>
    </row>
    <row r="64" spans="1:29" ht="13.5" customHeight="1" x14ac:dyDescent="0.35"/>
    <row r="65" spans="1:14" ht="27" customHeight="1" x14ac:dyDescent="0.35">
      <c r="B65" s="2"/>
      <c r="C65" s="2"/>
      <c r="N65" s="72"/>
    </row>
    <row r="66" spans="1:14" x14ac:dyDescent="0.35">
      <c r="B66" s="2"/>
      <c r="C66" s="2"/>
      <c r="F66" s="79"/>
      <c r="I66" s="79"/>
    </row>
    <row r="67" spans="1:14" x14ac:dyDescent="0.35">
      <c r="A67" s="80"/>
      <c r="B67" s="2"/>
      <c r="C67" s="2"/>
      <c r="F67" s="79"/>
      <c r="I67" s="79"/>
    </row>
    <row r="68" spans="1:14" x14ac:dyDescent="0.35">
      <c r="B68" s="2"/>
      <c r="C68" s="2"/>
      <c r="F68" s="79"/>
      <c r="I68" s="79"/>
    </row>
    <row r="69" spans="1:14" x14ac:dyDescent="0.35">
      <c r="B69" s="2"/>
      <c r="C69" s="2"/>
    </row>
    <row r="70" spans="1:14" x14ac:dyDescent="0.3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75FB8D-5E26-4B31-90E0-B2F694A554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2025-02-07T12:19:52Z</cp:lastPrinted>
  <dcterms:created xsi:type="dcterms:W3CDTF">2023-03-21T14:07:27Z</dcterms:created>
  <dcterms:modified xsi:type="dcterms:W3CDTF">2025-02-22T11:20:39Z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