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68 Hotel Monroe Guest Rooms Sanctuary Option/01. Quotes/Job Cost/"/>
    </mc:Choice>
  </mc:AlternateContent>
  <xr:revisionPtr revIDLastSave="13" documentId="8_{B58A254F-9D69-4769-921A-CA85EC972AEF}" xr6:coauthVersionLast="47" xr6:coauthVersionMax="47" xr10:uidLastSave="{4EF9407C-245E-452A-A1AA-3328EF353DFD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I47" i="1" s="1"/>
  <c r="C50" i="1"/>
  <c r="C57" i="1"/>
  <c r="C30" i="1"/>
  <c r="I30" i="1" s="1"/>
  <c r="C22" i="1"/>
  <c r="I23" i="1"/>
  <c r="I22" i="1"/>
  <c r="I49" i="1"/>
  <c r="I31" i="1"/>
  <c r="I53" i="1"/>
  <c r="I28" i="1"/>
  <c r="I27" i="1"/>
  <c r="I45" i="1"/>
  <c r="F45" i="1"/>
  <c r="B45" i="1"/>
  <c r="M57" i="1"/>
  <c r="I56" i="1"/>
  <c r="I55" i="1"/>
  <c r="I54" i="1"/>
  <c r="I48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I50" i="1" l="1"/>
  <c r="J50" i="1" s="1"/>
  <c r="I51" i="1"/>
  <c r="J51" i="1" s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<sst xmlns="http://schemas.openxmlformats.org/spreadsheetml/2006/main" count="118" uniqueCount="108">
  <si>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</si>
  <si>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</si>
  <si>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</si>
  <si>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</si>
  <si>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</si>
  <si>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</si>
  <si>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</si>
  <si>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</si>
  <si>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</si>
  <si>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</si>
  <si>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</si>
  <si>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</si>
  <si>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</si>
  <si>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</si>
  <si>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</si>
  <si>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</si>
  <si>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</si>
  <si>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</si>
  <si>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</si>
  <si>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</si>
  <si>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</si>
  <si>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</si>
  <si>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</si>
  <si>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</si>
  <si>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</si>
  <si>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</si>
  <si>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</si>
  <si>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</si>
  <si>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</si>
  <si>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</si>
  <si>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</si>
  <si>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</si>
  <si>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</si>
  <si>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</si>
  <si>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</si>
  <si>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</si>
  <si>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</si>
  <si>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</si>
  <si>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</si>
  <si>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</si>
  <si>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</si>
  <si>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</si>
  <si>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</si>
  <si>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</si>
  <si>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</si>
  <si>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</si>
  <si>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</si>
  <si>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</si>
  <si>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</si>
  <si>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</si>
  <si>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</si>
  <si>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</si>
  <si>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</si>
  <si>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</si>
  <si>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</si>
  <si>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</si>
  <si>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</si>
  <si>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</si>
  <si>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</si>
  <si>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</si>
  <si>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</si>
  <si>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</si>
  <si>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</si>
  <si>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</si>
  <si>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</si>
  <si>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</si>
  <si>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</si>
  <si>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</si>
  <si>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</si>
  <si>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</si>
  <si>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</si>
  <si>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</si>
  <si>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</si>
  <si>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</si>
  <si>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</si>
  <si>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</si>
  <si>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</si>
  <si>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</si>
  <si>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</si>
  <si>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</si>
  <si>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</si>
  <si>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</si>
  <si>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</si>
  <si>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</si>
  <si>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</si>
  <si>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</si>
  <si>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</si>
  <si>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</si>
  <si>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</si>
  <si>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</si>
  <si>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</si>
  <si>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</si>
  <si>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</si>
  <si>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</si>
  <si>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</si>
  <si>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</si>
  <si>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</si>
  <si>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</si>
  <si>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</si>
  <si>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</si>
  <si>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</si>
  <si>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</si>
  <si>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</si>
  <si>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Hotel Monroe</t>
  </si>
  <si>
    <t>25-068</t>
  </si>
  <si>
    <t>114 Manual Duals</t>
  </si>
  <si>
    <t>Solatech 447526</t>
  </si>
  <si>
    <t xml:space="preserve">Budgeting Chalmation Installation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</si>
</sst>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45682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45103.5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3375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18000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66478.5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114*24</f>
        <v>2736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2736</v>
      </c>
      <c r="J22" s="22">
        <f>IFERROR(I22/$B$10,0)</f>
        <v>4.1156163270831922E-2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29777.21-2736</f>
        <v>27041.21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27041.21</v>
      </c>
      <c r="J30" s="17">
        <f t="shared" si="8"/>
        <v>0.40676624773422987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29777.21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29777.21</v>
      </c>
      <c r="J43" s="41">
        <f>SUM(J14:J42)</f>
        <v>0.4479224110050618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f>350*2+490+1080+300</f>
        <v>2570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2570</v>
      </c>
      <c r="J47" s="44">
        <f t="shared" ref="J47" si="16">IFERROR(I47/$B$10,0)</f>
        <v>3.8659115353084077E-2</v>
      </c>
      <c r="L47" s="45" t="s">
        <v>107</v>
      </c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f>3*90+111*80+490+2160+1200</f>
        <v>13000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13000</v>
      </c>
      <c r="J50" s="47">
        <f>IFERROR(I50/$B$10,0)</f>
        <v>0.19555194536579495</v>
      </c>
      <c r="L50" s="48" t="s">
        <v>107</v>
      </c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45103.5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15570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15570</v>
      </c>
      <c r="J57" s="61">
        <f>SUM(J47:J56)</f>
        <v>0.23421106071887904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/>
      <c r="M58" s="63">
        <v>0</v>
      </c>
      <c r="N58" s="64">
        <f>+M58*M56</f>
        <v>0</v>
      </c>
    </row>
    <row r="59" spans="1:29" ht="15.75" thickBot="1">
      <c r="B59" s="68" t="s">
        <v>98</v>
      </c>
      <c r="C59" s="69">
        <f>+C43+C57</f>
        <v>45347.21</v>
      </c>
      <c r="D59" s="70">
        <f>+C59/B10</f>
        <v>0.68213347172394079</v>
      </c>
      <c r="E59" s="42"/>
      <c r="F59" s="69">
        <f>+F43+F57</f>
        <v>0</v>
      </c>
      <c r="G59" s="71">
        <f>IFERROR(F59/$B$10,0)</f>
        <v>0</v>
      </c>
      <c r="I59" s="69">
        <f>+I43+I57</f>
        <v>45347.21</v>
      </c>
      <c r="J59" s="71">
        <f>IFERROR(I59/$B$10,0)</f>
        <v>0.68213347172394079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21131.29</v>
      </c>
      <c r="D61" s="75">
        <f>+C61/B10</f>
        <v>0.31786652827605921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21131.29</v>
      </c>
      <c r="J61" s="77">
        <f>IFERROR(I61/$B$10,0)</f>
        <v>0.31786652827605921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EDE193-B95C-4C47-BE23-BCA0515DE338}"/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2025-01-27T13:11:58Z</cp:lastPrinted>
  <dcterms:created xsi:type="dcterms:W3CDTF">2023-03-21T14:07:27Z</dcterms:created>
  <dcterms:modified xsi:type="dcterms:W3CDTF">2025-01-27T13:37:24Z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