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434 Everhome El Paso TX/01. Quotes/Job Cost/"/>
    </mc:Choice>
  </mc:AlternateContent>
  <xr:revisionPtr revIDLastSave="6" documentId="8_{F9EBE39D-3460-4C33-A730-D2EE174BDF83}" xr6:coauthVersionLast="47" xr6:coauthVersionMax="47" xr10:uidLastSave="{43488939-9AA1-4F31-B952-AB1FA1E23E8A}"/>
  <bookViews>
    <workbookView xWindow="-289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47" i="1"/>
  <c r="C30" i="1"/>
  <c r="C22" i="1"/>
  <c r="I30" i="1" l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3" i="1"/>
  <c r="I22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<sst xmlns="http://schemas.openxmlformats.org/spreadsheetml/2006/main" count="122" uniqueCount="113">
  <si>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</si>
  <si>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</si>
  <si>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</si>
  <si>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</si>
  <si>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</si>
  <si>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</si>
  <si>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</si>
  <si>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</si>
  <si>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</si>
  <si>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</si>
  <si>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</si>
  <si>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</si>
  <si>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</si>
  <si>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</si>
  <si>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</si>
  <si>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</si>
  <si>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</si>
  <si>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</si>
  <si>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</si>
  <si>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</si>
  <si>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</si>
  <si>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</si>
  <si>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</si>
  <si>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</si>
  <si>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</si>
  <si>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</si>
  <si>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</si>
  <si>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</si>
  <si>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</si>
  <si>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</si>
  <si>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</si>
  <si>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</si>
  <si>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</si>
  <si>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</si>
  <si>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</si>
  <si>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</si>
  <si>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</si>
  <si>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</si>
  <si>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</si>
  <si>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</si>
  <si>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</si>
  <si>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</si>
  <si>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</si>
  <si>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</si>
  <si>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</si>
  <si>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</si>
  <si>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</si>
  <si>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</si>
  <si>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</si>
  <si>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</si>
  <si>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</si>
  <si>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</si>
  <si>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</si>
  <si>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</si>
  <si>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</si>
  <si>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</si>
  <si>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</si>
  <si>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</si>
  <si>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</si>
  <si>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</si>
  <si>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</si>
  <si>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</si>
  <si>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</si>
  <si>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</si>
  <si>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</si>
  <si>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</si>
  <si>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</si>
  <si>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</si>
  <si>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</si>
  <si>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</si>
  <si>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</si>
  <si>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</si>
  <si>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</si>
  <si>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</si>
  <si>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</si>
  <si>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</si>
  <si>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</si>
  <si>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</si>
  <si>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</si>
  <si>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</si>
  <si>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</si>
  <si>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</si>
  <si>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</si>
  <si>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</si>
  <si>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</si>
  <si>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</si>
  <si>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</si>
  <si>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</si>
  <si>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</si>
  <si>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</si>
  <si>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</si>
  <si>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</si>
  <si>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</si>
  <si>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</si>
  <si>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</si>
  <si>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</si>
  <si>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</si>
  <si>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</si>
  <si>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</si>
  <si>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</si>
  <si>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</si>
  <si>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</si>
  <si>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</si>
  <si>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EVH - El, Paso, TX</t>
  </si>
  <si>
    <t>24-434</t>
  </si>
  <si>
    <t>Weber</t>
  </si>
  <si>
    <t>131 RWP Dual/ 20 RWP Singles</t>
  </si>
  <si>
    <t>Solatech 370444</t>
  </si>
  <si>
    <t>1 RF Sheer</t>
  </si>
  <si>
    <t>4 Widths</t>
  </si>
  <si>
    <t>8.4 Yards</t>
  </si>
  <si>
    <t>CTM</t>
  </si>
  <si>
    <t>Culp Star Studded China Doll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</si>
</sst>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16" fontId="15" fillId="2" borderId="10" xfId="0" applyNumberFormat="1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topLeftCell="A41" zoomScaleNormal="100" zoomScaleSheetLayoutView="100" workbookViewId="0">
      <selection activeCell="F51" sqref="F51"/>
    </sheetView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0.5703125" bestFit="1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>
        <v>1</v>
      </c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7">
        <v>45468</v>
      </c>
      <c r="C3" s="116"/>
      <c r="D3" s="116"/>
      <c r="E3" s="116"/>
      <c r="F3" s="116"/>
      <c r="J3" s="90"/>
      <c r="K3" s="89"/>
      <c r="L3" s="89" t="s">
        <v>3</v>
      </c>
      <c r="M3" s="127">
        <v>45598</v>
      </c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40511.75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>
        <v>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>
        <v>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40511.75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108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45.12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45.12</v>
      </c>
      <c r="J15" s="12">
        <f t="shared" si="2"/>
        <v>1.1137509487988053E-3</v>
      </c>
      <c r="K15" s="86" t="s">
        <v>17</v>
      </c>
      <c r="L15" s="111" t="s">
        <v>109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110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131*24+20*12</f>
        <v>3384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3384</v>
      </c>
      <c r="J22" s="22">
        <f>IFERROR(I22/$B$10,0)</f>
        <v>8.3531321159910396E-2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25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25</v>
      </c>
      <c r="J23" s="12">
        <f t="shared" ref="J23:J25" si="4">IFERROR(I23/$B$10,0)</f>
        <v>6.1710491400643027E-4</v>
      </c>
      <c r="K23" s="28"/>
      <c r="L23" s="112" t="s">
        <v>111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44.94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44.94</v>
      </c>
      <c r="J24" s="17">
        <f t="shared" si="4"/>
        <v>1.1093077934179589E-3</v>
      </c>
      <c r="K24" s="28"/>
      <c r="L24" s="33" t="s">
        <v>112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32436.66-3384</f>
        <v>29052.66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29052.66</v>
      </c>
      <c r="J30" s="17">
        <f t="shared" si="8"/>
        <v>0.71714157003832224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32551.72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32551.72</v>
      </c>
      <c r="J43" s="41">
        <f>SUM(J14:J42)</f>
        <v>0.80351305485445579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>
      <c r="A47" s="84" t="s">
        <v>75</v>
      </c>
      <c r="B47" s="4" t="s">
        <v>76</v>
      </c>
      <c r="C47" s="43">
        <f>1480+350</f>
        <v>1830</v>
      </c>
      <c r="D47" s="44">
        <f t="shared" ref="D47:D56" si="13">IFERROR(B47/$B$10,0)</f>
        <v>0</v>
      </c>
      <c r="E47" s="28"/>
      <c r="F47" s="43">
        <v>-1830</v>
      </c>
      <c r="G47" s="44">
        <f t="shared" ref="G47:G56" si="14">IFERROR(F47/$B$10,0)</f>
        <v>-4.5172079705270693E-2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f>3610+60*123+60*8+35*20</f>
        <v>12170</v>
      </c>
      <c r="D50" s="47">
        <f t="shared" si="13"/>
        <v>0</v>
      </c>
      <c r="E50" s="28"/>
      <c r="F50" s="32">
        <v>-12170</v>
      </c>
      <c r="G50" s="47">
        <f>IFERROR(F50/$B$10,0)</f>
        <v>-0.30040667213833022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40511.75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14000</v>
      </c>
      <c r="D57" s="61">
        <f>SUM(D47:D56)</f>
        <v>0</v>
      </c>
      <c r="E57"/>
      <c r="F57" s="60">
        <f>SUM(F47:F56)</f>
        <v>-14000</v>
      </c>
      <c r="G57" s="61">
        <f>SUM(G47:G56)</f>
        <v>-0.34557875184360093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105</v>
      </c>
      <c r="M58" s="63">
        <v>0.03</v>
      </c>
      <c r="N58" s="64">
        <f>+M58*M56</f>
        <v>1215.3525</v>
      </c>
    </row>
    <row r="59" spans="1:29" ht="15.75" thickBot="1">
      <c r="B59" s="68" t="s">
        <v>98</v>
      </c>
      <c r="C59" s="69">
        <f>+C43+C57</f>
        <v>46551.72</v>
      </c>
      <c r="D59" s="70">
        <f>+C59/B10</f>
        <v>1.1490918066980567</v>
      </c>
      <c r="E59" s="42"/>
      <c r="F59" s="69">
        <f>+F43+F57</f>
        <v>-14000</v>
      </c>
      <c r="G59" s="71">
        <f>IFERROR(F59/$B$10,0)</f>
        <v>-0.34557875184360093</v>
      </c>
      <c r="I59" s="69">
        <f>+I43+I57</f>
        <v>32551.72</v>
      </c>
      <c r="J59" s="71">
        <f>IFERROR(I59/$B$10,0)</f>
        <v>0.80351305485445579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-6039.9700000000012</v>
      </c>
      <c r="D61" s="75">
        <f>+C61/B10</f>
        <v>-0.14909180669805677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7960.0299999999988</v>
      </c>
      <c r="J61" s="77">
        <f>IFERROR(I61/$B$10,0)</f>
        <v>0.19648694514554416</v>
      </c>
      <c r="L61" s="107" t="s">
        <v>100</v>
      </c>
      <c r="M61" s="107"/>
      <c r="N61" s="107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08">
        <f>+I26+I41</f>
        <v>0</v>
      </c>
      <c r="N63" s="109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A931B9-6146-475F-B3B1-10E48F4A1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2024-06-29T14:46:13Z</cp:lastPrinted>
  <dcterms:created xsi:type="dcterms:W3CDTF">2023-03-21T14:07:27Z</dcterms:created>
  <dcterms:modified xsi:type="dcterms:W3CDTF">2024-11-02T17:11:33Z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