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35 HICV South Beach Resort Phase 2/01. Quotes/Job Cost/"/>
    </mc:Choice>
  </mc:AlternateContent>
  <xr:revisionPtr revIDLastSave="38" documentId="8_{3DEB84C8-7635-4792-AC87-57C5EA9642A2}" xr6:coauthVersionLast="47" xr6:coauthVersionMax="47" xr10:uidLastSave="{1E69F949-000F-4BE3-832D-7885389C8981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9" i="1"/>
  <c r="C48" i="1"/>
  <c r="C51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<sst xmlns="http://schemas.openxmlformats.org/spreadsheetml/2006/main" count="125" uniqueCount="116">
  <si>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</si>
  <si>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</si>
  <si>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</si>
  <si>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</si>
  <si>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</si>
  <si>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</si>
  <si>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</si>
  <si>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</si>
  <si>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</si>
  <si>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</si>
  <si>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</si>
  <si>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</si>
  <si>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</si>
  <si>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</si>
  <si>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</si>
  <si>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</si>
  <si>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</si>
  <si>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</si>
  <si>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</si>
  <si>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</si>
  <si>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</si>
  <si>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</si>
  <si>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</si>
  <si>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</si>
  <si>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</si>
  <si>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</si>
  <si>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</si>
  <si>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</si>
  <si>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</si>
  <si>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</si>
  <si>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</si>
  <si>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</si>
  <si>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</si>
  <si>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</si>
  <si>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</si>
  <si>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</si>
  <si>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</si>
  <si>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</si>
  <si>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</si>
  <si>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</si>
  <si>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</si>
  <si>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</si>
  <si>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</si>
  <si>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</si>
  <si>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</si>
  <si>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</si>
  <si>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</si>
  <si>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</si>
  <si>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</si>
  <si>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</si>
  <si>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</si>
  <si>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</si>
  <si>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</si>
  <si>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</si>
  <si>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</si>
  <si>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</si>
  <si>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</si>
  <si>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</si>
  <si>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</si>
  <si>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</si>
  <si>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</si>
  <si>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</si>
  <si>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</si>
  <si>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</si>
  <si>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</si>
  <si>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</si>
  <si>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</si>
  <si>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</si>
  <si>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</si>
  <si>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</si>
  <si>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</si>
  <si>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</si>
  <si>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</si>
  <si>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</si>
  <si>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</si>
  <si>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</si>
  <si>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</si>
  <si>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</si>
  <si>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</si>
  <si>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</si>
  <si>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</si>
  <si>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</si>
  <si>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</si>
  <si>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</si>
  <si>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</si>
  <si>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</si>
  <si>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</si>
  <si>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</si>
  <si>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</si>
  <si>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</si>
  <si>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</si>
  <si>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</si>
  <si>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</si>
  <si>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</si>
  <si>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</si>
  <si>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</si>
  <si>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</si>
  <si>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</si>
  <si>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</si>
  <si>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</si>
  <si>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</si>
  <si>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</si>
  <si>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</si>
  <si>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2025 South Beach E-H Renovation</t>
  </si>
  <si>
    <t>24-835</t>
  </si>
  <si>
    <t>Gorab</t>
  </si>
  <si>
    <t>360 RF</t>
  </si>
  <si>
    <t>1680 Widths</t>
  </si>
  <si>
    <t>4957 Yards</t>
  </si>
  <si>
    <t>360 RF Sheer</t>
  </si>
  <si>
    <t>1440 Widths</t>
  </si>
  <si>
    <t>2536 Yards</t>
  </si>
  <si>
    <t>117 Flat Romans</t>
  </si>
  <si>
    <t>3 Motorized Singles</t>
  </si>
  <si>
    <t>3160 Yards</t>
  </si>
  <si>
    <t>Solatech 404377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</si>
</sst>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21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45580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132474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5300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61150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198924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25588.799999999999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25588.799999999999</v>
      </c>
      <c r="J14" s="6">
        <f t="shared" ref="J14:J18" si="2">IFERROR(I14/$B$10,0)</f>
        <v>0.12863606201363334</v>
      </c>
      <c r="K14" s="86" t="s">
        <v>17</v>
      </c>
      <c r="L14" s="117" t="s">
        <v>106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17575.2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17575.2</v>
      </c>
      <c r="J15" s="12">
        <f t="shared" si="2"/>
        <v>8.8351330156240582E-2</v>
      </c>
      <c r="K15" s="86" t="s">
        <v>17</v>
      </c>
      <c r="L15" s="118" t="s">
        <v>107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109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110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 t="s">
        <v>111</v>
      </c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13327.38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13327.38</v>
      </c>
      <c r="J21" s="12">
        <f>IFERROR(I21/$B$10,0)</f>
        <v>6.6997345719973456E-2</v>
      </c>
      <c r="K21" s="86" t="s">
        <v>17</v>
      </c>
      <c r="L21" s="118" t="s">
        <v>112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v>36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36</v>
      </c>
      <c r="J22" s="22">
        <f>IFERROR(I22/$B$10,0)</f>
        <v>1.8097363817337275E-4</v>
      </c>
      <c r="K22" s="23"/>
      <c r="L22" s="24" t="s">
        <v>113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29895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29895</v>
      </c>
      <c r="J23" s="12">
        <f t="shared" ref="J23:J25" si="4">IFERROR(I23/$B$10,0)</f>
        <v>0.1502835253664716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11146.01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11146.01</v>
      </c>
      <c r="J26" s="17">
        <f>IFERROR(I26/$B$10,0)</f>
        <v>5.6031499467133178E-2</v>
      </c>
      <c r="K26" s="28"/>
      <c r="L26" s="33" t="s">
        <v>114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2925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2925</v>
      </c>
      <c r="J27" s="12">
        <f t="shared" ref="J27:J28" si="7">IFERROR(I27/$B$10,0)</f>
        <v>1.4704108101586535E-2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v>789.99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789.99</v>
      </c>
      <c r="J30" s="17">
        <f t="shared" si="8"/>
        <v>3.9713156783495202E-3</v>
      </c>
      <c r="K30" s="28"/>
      <c r="L30" s="33" t="s">
        <v>115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101283.38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101283.38</v>
      </c>
      <c r="J43" s="41">
        <f>SUM(J14:J42)</f>
        <v>0.50915616014156151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f>5*350</f>
        <v>1750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1750</v>
      </c>
      <c r="J48" s="46">
        <f>IFERROR(I48/$B$10,0)</f>
        <v>8.797329633427841E-3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f>546+375+600</f>
        <v>1521</v>
      </c>
      <c r="D49" s="46"/>
      <c r="E49" s="28"/>
      <c r="F49" s="27">
        <v>0</v>
      </c>
      <c r="G49" s="46"/>
      <c r="I49" s="27">
        <f t="shared" si="15"/>
        <v>1521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32100+35*87+60*3+35*30</f>
        <v>36375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36375</v>
      </c>
      <c r="J51" s="50">
        <f t="shared" ref="J51:J56" si="17">IFERROR(I51/$B$10,0)</f>
        <v>0.18285878023767871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f>2496*6</f>
        <v>14976</v>
      </c>
      <c r="D52" s="50">
        <f t="shared" si="13"/>
        <v>0</v>
      </c>
      <c r="E52" s="28"/>
      <c r="F52" s="49">
        <v>0</v>
      </c>
      <c r="G52" s="50"/>
      <c r="I52" s="49">
        <f t="shared" si="15"/>
        <v>14976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121327.99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54622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54622</v>
      </c>
      <c r="J57" s="61">
        <f>SUM(J47:J56)</f>
        <v>0.19165610987110654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7279.6794</v>
      </c>
    </row>
    <row r="59" spans="1:29" ht="15.75" thickBot="1">
      <c r="B59" s="68" t="s">
        <v>98</v>
      </c>
      <c r="C59" s="69">
        <f>+C43+C57</f>
        <v>155905.38</v>
      </c>
      <c r="D59" s="70">
        <f>+C59/B10</f>
        <v>0.78374343970561622</v>
      </c>
      <c r="E59" s="42"/>
      <c r="F59" s="69">
        <f>+F43+F57</f>
        <v>0</v>
      </c>
      <c r="G59" s="71">
        <f>IFERROR(F59/$B$10,0)</f>
        <v>0</v>
      </c>
      <c r="I59" s="69">
        <f>+I43+I57</f>
        <v>155905.38</v>
      </c>
      <c r="J59" s="71">
        <f>IFERROR(I59/$B$10,0)</f>
        <v>0.78374343970561622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43018.619999999995</v>
      </c>
      <c r="D61" s="75">
        <f>+C61/B10</f>
        <v>0.21625656029438375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43018.619999999995</v>
      </c>
      <c r="J61" s="77">
        <f>IFERROR(I61/$B$10,0)</f>
        <v>0.21625656029438375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11146.01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9F56ED84-47F9-42A4-9084-7BF21549E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2024-10-15T12:38:12Z</cp:lastPrinted>
  <dcterms:created xsi:type="dcterms:W3CDTF">2023-03-21T14:07:27Z</dcterms:created>
  <dcterms:modified xsi:type="dcterms:W3CDTF">2024-10-15T12:38:28Z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