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29 T.U. Parks - Chattanooga Heart Institute/01. Quotes/Proposals/"/>
    </mc:Choice>
  </mc:AlternateContent>
  <xr:revisionPtr revIDLastSave="287" documentId="8_{ABDF4B6A-1E95-4973-8AA3-D6674EE68F31}" xr6:coauthVersionLast="47" xr6:coauthVersionMax="47" xr10:uidLastSave="{DFE4DD24-A66C-4454-BBE2-DE3F833B0BA5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9" l="1"/>
  <c r="I30" i="29"/>
  <c r="I31" i="29"/>
  <c r="I9" i="13"/>
  <c r="L36" i="29"/>
  <c r="L35" i="29"/>
  <c r="P35" i="29" s="1"/>
  <c r="P38" i="29"/>
  <c r="M38" i="29"/>
  <c r="H38" i="29"/>
  <c r="J38" i="29" s="1"/>
  <c r="L37" i="29"/>
  <c r="P37" i="29" s="1"/>
  <c r="H37" i="29"/>
  <c r="J37" i="29" s="1"/>
  <c r="P36" i="29"/>
  <c r="M36" i="29"/>
  <c r="H36" i="29"/>
  <c r="J36" i="29" s="1"/>
  <c r="H35" i="29"/>
  <c r="J35" i="29" s="1"/>
  <c r="P34" i="29"/>
  <c r="M34" i="29"/>
  <c r="J34" i="29"/>
  <c r="H34" i="29"/>
  <c r="P33" i="29"/>
  <c r="M33" i="29"/>
  <c r="H33" i="29"/>
  <c r="J33" i="29" s="1"/>
  <c r="R32" i="29"/>
  <c r="P32" i="29"/>
  <c r="R31" i="29"/>
  <c r="P31" i="29"/>
  <c r="M31" i="29"/>
  <c r="G31" i="29" s="1"/>
  <c r="H31" i="29" s="1"/>
  <c r="R30" i="29"/>
  <c r="P30" i="29"/>
  <c r="M30" i="29"/>
  <c r="G30" i="29"/>
  <c r="H30" i="29" s="1"/>
  <c r="R29" i="29"/>
  <c r="P29" i="29"/>
  <c r="M29" i="29"/>
  <c r="G29" i="29" s="1"/>
  <c r="H29" i="29" s="1"/>
  <c r="R28" i="29"/>
  <c r="P28" i="29"/>
  <c r="M28" i="29"/>
  <c r="G28" i="29"/>
  <c r="H28" i="29" s="1"/>
  <c r="R27" i="29"/>
  <c r="P27" i="29"/>
  <c r="M27" i="29"/>
  <c r="G27" i="29"/>
  <c r="H27" i="29" s="1"/>
  <c r="R26" i="29"/>
  <c r="P26" i="29"/>
  <c r="M26" i="29"/>
  <c r="G26" i="29" s="1"/>
  <c r="H26" i="29" s="1"/>
  <c r="R25" i="29"/>
  <c r="P25" i="29"/>
  <c r="M25" i="29"/>
  <c r="G25" i="29"/>
  <c r="H25" i="29" s="1"/>
  <c r="R24" i="29"/>
  <c r="P24" i="29"/>
  <c r="M24" i="29"/>
  <c r="G24" i="29" s="1"/>
  <c r="H24" i="29" s="1"/>
  <c r="R23" i="29"/>
  <c r="P23" i="29"/>
  <c r="M23" i="29"/>
  <c r="G23" i="29"/>
  <c r="H23" i="29" s="1"/>
  <c r="R22" i="29"/>
  <c r="P22" i="29"/>
  <c r="M22" i="29"/>
  <c r="G22" i="29"/>
  <c r="H22" i="29" s="1"/>
  <c r="R21" i="29"/>
  <c r="P21" i="29"/>
  <c r="M21" i="29"/>
  <c r="G21" i="29"/>
  <c r="H21" i="29" s="1"/>
  <c r="R20" i="29"/>
  <c r="P20" i="29"/>
  <c r="M20" i="29"/>
  <c r="G20" i="29"/>
  <c r="H20" i="29" s="1"/>
  <c r="R19" i="29"/>
  <c r="P19" i="29"/>
  <c r="M19" i="29"/>
  <c r="G19" i="29" s="1"/>
  <c r="H19" i="29" s="1"/>
  <c r="R18" i="29"/>
  <c r="P18" i="29"/>
  <c r="M18" i="29"/>
  <c r="G18" i="29"/>
  <c r="H18" i="29" s="1"/>
  <c r="R17" i="29"/>
  <c r="P17" i="29"/>
  <c r="M17" i="29"/>
  <c r="G17" i="29" s="1"/>
  <c r="H17" i="29" s="1"/>
  <c r="R16" i="29"/>
  <c r="P16" i="29"/>
  <c r="M16" i="29"/>
  <c r="G16" i="29"/>
  <c r="H16" i="29" s="1"/>
  <c r="R15" i="29"/>
  <c r="P15" i="29"/>
  <c r="M15" i="29"/>
  <c r="G15" i="29"/>
  <c r="H15" i="29" s="1"/>
  <c r="R14" i="29"/>
  <c r="P14" i="29"/>
  <c r="M14" i="29"/>
  <c r="G14" i="29" s="1"/>
  <c r="H14" i="29" s="1"/>
  <c r="R13" i="29"/>
  <c r="P13" i="29"/>
  <c r="M13" i="29"/>
  <c r="G13" i="29"/>
  <c r="H13" i="29" s="1"/>
  <c r="R12" i="29"/>
  <c r="P12" i="29"/>
  <c r="M12" i="29"/>
  <c r="G12" i="29" s="1"/>
  <c r="H12" i="29" s="1"/>
  <c r="A1" i="29"/>
  <c r="I14" i="29" l="1"/>
  <c r="J14" i="29" s="1"/>
  <c r="I21" i="29"/>
  <c r="J21" i="29" s="1"/>
  <c r="I24" i="29"/>
  <c r="J24" i="29"/>
  <c r="I18" i="29"/>
  <c r="J18" i="29" s="1"/>
  <c r="J31" i="29"/>
  <c r="I15" i="29"/>
  <c r="J15" i="29" s="1"/>
  <c r="I28" i="29"/>
  <c r="J28" i="29" s="1"/>
  <c r="I25" i="29"/>
  <c r="J25" i="29" s="1"/>
  <c r="I12" i="29"/>
  <c r="H39" i="29"/>
  <c r="Q7" i="29"/>
  <c r="J12" i="29"/>
  <c r="I22" i="29"/>
  <c r="J22" i="29" s="1"/>
  <c r="R11" i="29"/>
  <c r="I19" i="29"/>
  <c r="J19" i="29" s="1"/>
  <c r="I16" i="29"/>
  <c r="J16" i="29" s="1"/>
  <c r="J29" i="29"/>
  <c r="I13" i="29"/>
  <c r="J13" i="29" s="1"/>
  <c r="I26" i="29"/>
  <c r="J26" i="29" s="1"/>
  <c r="I20" i="29"/>
  <c r="J20" i="29" s="1"/>
  <c r="J23" i="29"/>
  <c r="I23" i="29"/>
  <c r="J30" i="29"/>
  <c r="I17" i="29"/>
  <c r="J17" i="29" s="1"/>
  <c r="I27" i="29"/>
  <c r="J27" i="29" s="1"/>
  <c r="M37" i="29"/>
  <c r="M35" i="29"/>
  <c r="J39" i="29" l="1"/>
  <c r="J24" i="13" s="1"/>
  <c r="T11" i="29"/>
  <c r="S11" i="29"/>
  <c r="H15" i="13" l="1"/>
  <c r="H14" i="13"/>
  <c r="I11" i="13" l="1"/>
</calcChain>
</file>

<file path=xl/sharedStrings.xml><?xml version="1.0" encoding="utf-8"?>
<sst xmlns="http://schemas.openxmlformats.org/spreadsheetml/2006/main" count="299" uniqueCount="222">
  <si>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</si>
  <si>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</si>
  <si>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</si>
  <si>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</si>
  <si>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</si>
  <si>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</si>
  <si>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</si>
  <si>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</si>
  <si>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</si>
  <si>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</si>
  <si>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</si>
  <si>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</si>
  <si>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</si>
  <si>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</si>
  <si>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</si>
  <si>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</si>
  <si>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</si>
  <si>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</si>
  <si>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</si>
  <si>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</si>
  <si>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</si>
  <si>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</si>
  <si>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</si>
  <si>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</si>
  <si>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</si>
  <si>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</si>
  <si>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</si>
  <si>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</si>
  <si>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</si>
  <si>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</si>
  <si>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</si>
  <si>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</si>
  <si>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</si>
  <si>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</si>
  <si>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</si>
  <si>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</si>
  <si>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</si>
  <si>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</si>
  <si>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</si>
  <si>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</si>
  <si>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</si>
  <si>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</si>
  <si>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</si>
  <si>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</si>
  <si>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</si>
  <si>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</si>
  <si>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</si>
  <si>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</si>
  <si>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</si>
  <si>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</si>
  <si>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</si>
  <si>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</si>
  <si>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</si>
  <si>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</si>
  <si>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</si>
  <si>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</si>
  <si>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</si>
  <si>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</si>
  <si>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</si>
  <si>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</si>
  <si>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</si>
  <si>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</si>
  <si>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</si>
  <si>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</si>
  <si>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</si>
  <si>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</si>
  <si>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</si>
  <si>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</si>
  <si>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</si>
  <si>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</si>
  <si>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</si>
  <si>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</si>
  <si>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</si>
  <si>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</si>
  <si>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</si>
  <si>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</si>
  <si>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</si>
  <si>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</si>
  <si>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</si>
  <si>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</si>
  <si>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</si>
  <si>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</si>
  <si>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</si>
  <si>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</si>
  <si>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</si>
  <si>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</si>
  <si>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</si>
  <si>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</si>
  <si>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</si>
  <si>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</si>
  <si>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</si>
  <si>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</si>
  <si>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</si>
  <si>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</si>
  <si>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</si>
  <si>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</si>
  <si>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</si>
  <si>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</si>
  <si>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</si>
  <si>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</si>
  <si>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</si>
  <si>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</si>
  <si>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</si>
  <si>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</si>
  <si>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</si>
  <si>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</si>
  <si>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</si>
  <si>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</si>
  <si>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</si>
  <si>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</si>
  <si>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</si>
  <si>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</si>
  <si>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</si>
  <si>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</si>
  <si>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</si>
  <si>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</si>
  <si>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</si>
  <si>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</si>
  <si>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</si>
  <si>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</si>
  <si>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</si>
  <si>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</si>
  <si>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</si>
  <si>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</si>
  <si>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</si>
  <si>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</si>
  <si>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</si>
  <si>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</si>
  <si>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</si>
  <si>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</si>
  <si>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</si>
  <si>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</si>
  <si>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</si>
  <si>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</si>
  <si>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</si>
  <si>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</si>
  <si>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</si>
  <si>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</si>
  <si>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</si>
  <si>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</si>
  <si>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</si>
  <si>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</si>
  <si>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</si>
  <si>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</si>
  <si>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</si>
  <si>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</si>
  <si>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</si>
  <si>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</si>
  <si>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</si>
  <si>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</si>
  <si>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</si>
  <si>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</si>
  <si>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</si>
  <si>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</si>
  <si>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</si>
  <si>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</si>
  <si>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</si>
  <si>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</si>
  <si>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</si>
  <si>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</si>
  <si>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</si>
  <si>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</si>
  <si>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</si>
  <si>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</si>
  <si>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</si>
  <si>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</si>
  <si>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</si>
  <si>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</si>
  <si>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</si>
  <si>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</si>
  <si>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</si>
  <si>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</si>
  <si>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</si>
  <si>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</si>
  <si>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</si>
  <si>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</si>
  <si>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</si>
  <si>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</si>
  <si>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</si>
  <si>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</si>
  <si>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</si>
  <si>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</si>
  <si>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>Sales Tax, Freight &amp; Installation included in Total</t>
  </si>
  <si>
    <t>Total w/Tax</t>
  </si>
  <si>
    <t>Chattanooga, TN</t>
  </si>
  <si>
    <t>Chattanooga Heart Institute 4th FL</t>
  </si>
  <si>
    <t xml:space="preserve">Dual Manual Shade Installation </t>
  </si>
  <si>
    <t>RM 4006</t>
  </si>
  <si>
    <t>RM 4007</t>
  </si>
  <si>
    <t>RM 4008</t>
  </si>
  <si>
    <t>RM 4010</t>
  </si>
  <si>
    <t>RM 4011</t>
  </si>
  <si>
    <t>RM 4013</t>
  </si>
  <si>
    <t>RM 4015</t>
  </si>
  <si>
    <t>RM 4016</t>
  </si>
  <si>
    <t>RM 4019</t>
  </si>
  <si>
    <t>RM 4020</t>
  </si>
  <si>
    <t>RM 4021</t>
  </si>
  <si>
    <t>RM 4022</t>
  </si>
  <si>
    <t>RM 4028</t>
  </si>
  <si>
    <t>RM 4029</t>
  </si>
  <si>
    <t>RM 4030</t>
  </si>
  <si>
    <t>RM 4031</t>
  </si>
  <si>
    <t>RM 4035</t>
  </si>
  <si>
    <t>RM 4036</t>
  </si>
  <si>
    <t>RM 4038</t>
  </si>
  <si>
    <t>RM 4039</t>
  </si>
  <si>
    <t>Draper Single Manual Roller with Fascia</t>
  </si>
  <si>
    <t>Manual Dual Roller Shades w/Fascia</t>
  </si>
  <si>
    <t>Fascia Color: Anodized AL</t>
  </si>
  <si>
    <t>Fabric #1: 3% Openness - Color: Charcoal</t>
  </si>
  <si>
    <t>Included Above</t>
  </si>
  <si>
    <t>Manual Single Roller Shades w/Fascia</t>
  </si>
  <si>
    <t>Fabric: 3% Openness - Color: Charcoal</t>
  </si>
  <si>
    <t>Estimate For: Dual Manual Roller Shades RM's(4013, 4015, 4016, &amp; 4019)</t>
  </si>
  <si>
    <t>Fabric #2: 0% Openness - Color: Light Gray</t>
  </si>
  <si>
    <t>Estimate For: Single Manual Roller Shades RM's(4006, 4007, 4008, 4010, 4011, 4020, 4021, 4022, 4028, 4029, 4030, 4031, 4035, 4036, 4038, &amp; 4039)</t>
  </si>
  <si>
    <t>25-229 REV1</t>
  </si>
  <si>
    <t>E-Screen 3% Openness - Color: Charcoal</t>
  </si>
  <si>
    <t>0% Openness - Color: Light Gray                                       E-Screen 3% Openness - Color: Charcoal</t>
  </si>
  <si>
    <r>
      <t xml:space="preserve">Draper </t>
    </r>
    <r>
      <rPr>
        <b/>
        <sz val="10"/>
        <rFont val="Arial"/>
        <family val="2"/>
      </rPr>
      <t xml:space="preserve">Dual </t>
    </r>
    <r>
      <rPr>
        <sz val="10"/>
        <rFont val="Arial"/>
        <family val="2"/>
      </rPr>
      <t>Manual Roller with Fascia</t>
    </r>
  </si>
  <si>
    <r>
      <t xml:space="preserve">Draper </t>
    </r>
    <r>
      <rPr>
        <b/>
        <sz val="10"/>
        <rFont val="Arial"/>
        <family val="2"/>
      </rPr>
      <t>Dual</t>
    </r>
    <r>
      <rPr>
        <sz val="10"/>
        <rFont val="Arial"/>
        <family val="2"/>
      </rPr>
      <t xml:space="preserve"> Manual Roller with Fascia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</si>
</sst>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49" fontId="0" fillId="0" borderId="10" xfId="0" applyNumberFormat="1" applyBorder="1" applyAlignment="1">
      <alignment horizontal="center"/>
    </xf>
    <xf numFmtId="13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3" fontId="0" fillId="0" borderId="1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3" fontId="0" fillId="0" borderId="21" xfId="0" applyNumberForma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13" fontId="0" fillId="5" borderId="11" xfId="0" applyNumberForma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C2166EC-DB90-421B-A90D-23679012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0B9643-973D-4B0F-A2EB-3ACC4392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20939DB4-F8A2-4B2C-B8D8-57C8C1C99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7ACA4D5-7AAD-4D77-81EA-634257C6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6"/>
  <sheetViews>
    <sheetView topLeftCell="A13" zoomScale="110" zoomScaleNormal="110" workbookViewId="0">
      <selection activeCell="D27" sqref="D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9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SOV!F1</f>
        <v>25-229 REV1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45723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e">
        <f>#REF!</f>
        <v>#REF!</v>
      </c>
    </row>
    <row r="15" spans="2:15">
      <c r="B15" s="1"/>
      <c r="D15" s="2" t="s">
        <v>19</v>
      </c>
      <c r="H15" s="4" t="e">
        <f>#REF!</f>
        <v>#REF!</v>
      </c>
    </row>
    <row r="16" spans="2:15">
      <c r="B16" s="1"/>
    </row>
    <row r="17" spans="2:10">
      <c r="B17" s="7" t="s">
        <v>3</v>
      </c>
      <c r="D17" s="84" t="s">
        <v>169</v>
      </c>
      <c r="H17" s="1" t="s">
        <v>15</v>
      </c>
    </row>
    <row r="18" spans="2:10">
      <c r="D18" s="84" t="s">
        <v>170</v>
      </c>
      <c r="H18" s="2" t="s">
        <v>34</v>
      </c>
    </row>
    <row r="19" spans="2:10">
      <c r="D19" s="2" t="s">
        <v>14</v>
      </c>
    </row>
    <row r="20" spans="2:10" ht="15.75" thickBot="1">
      <c r="B20" s="14"/>
      <c r="C20" s="14"/>
      <c r="D20" s="123" t="s">
        <v>175</v>
      </c>
      <c r="E20" s="14"/>
      <c r="F20" s="14"/>
      <c r="G20" s="14"/>
      <c r="H20" s="14"/>
      <c r="I20" s="123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>
      <c r="B22" s="7" t="s">
        <v>214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21" t="s">
        <v>183</v>
      </c>
    </row>
    <row r="24" spans="2:10">
      <c r="B24" s="8">
        <v>4</v>
      </c>
      <c r="C24" s="8" t="s">
        <v>5</v>
      </c>
      <c r="D24" s="86" t="s">
        <v>208</v>
      </c>
      <c r="E24" s="8"/>
      <c r="F24" s="8"/>
      <c r="G24" s="8"/>
      <c r="I24" s="18"/>
      <c r="J24" s="128">
        <f>SOV!J39</f>
        <v>14820</v>
      </c>
    </row>
    <row r="25" spans="2:10">
      <c r="D25" s="86" t="s">
        <v>209</v>
      </c>
      <c r="E25" s="8"/>
      <c r="F25" s="8"/>
      <c r="G25" s="8"/>
      <c r="I25" s="18"/>
      <c r="J25" s="19"/>
    </row>
    <row r="26" spans="2:10">
      <c r="D26" s="84" t="s">
        <v>210</v>
      </c>
      <c r="E26" s="8"/>
      <c r="F26" s="8"/>
      <c r="G26" s="8"/>
      <c r="I26" s="18"/>
      <c r="J26" s="19"/>
    </row>
    <row r="27" spans="2:10">
      <c r="D27" s="84" t="s">
        <v>215</v>
      </c>
      <c r="E27" s="8"/>
      <c r="F27" s="8"/>
      <c r="G27" s="8"/>
      <c r="I27" s="18"/>
      <c r="J27" s="19"/>
    </row>
    <row r="28" spans="2:10">
      <c r="D28" s="84" t="s">
        <v>178</v>
      </c>
      <c r="E28" s="8"/>
      <c r="F28" s="8"/>
      <c r="G28" s="8"/>
      <c r="I28" s="18"/>
      <c r="J28" s="19"/>
    </row>
    <row r="29" spans="2:10">
      <c r="D29" s="86" t="s">
        <v>182</v>
      </c>
      <c r="E29" s="8"/>
      <c r="F29" s="8"/>
      <c r="G29" s="8"/>
      <c r="H29" s="6"/>
      <c r="I29" s="18"/>
      <c r="J29" s="19"/>
    </row>
    <row r="30" spans="2:10">
      <c r="D30" s="4"/>
      <c r="E30" s="8"/>
      <c r="F30" s="8"/>
      <c r="G30" s="8"/>
      <c r="H30" s="6"/>
      <c r="I30" s="5"/>
    </row>
    <row r="31" spans="2:10">
      <c r="B31" s="143" t="s">
        <v>216</v>
      </c>
      <c r="C31" s="143"/>
      <c r="D31" s="143"/>
      <c r="E31" s="143"/>
      <c r="F31" s="143"/>
      <c r="G31" s="143"/>
      <c r="H31" s="143"/>
      <c r="I31" s="143"/>
    </row>
    <row r="32" spans="2:10">
      <c r="B32" s="143"/>
      <c r="C32" s="143"/>
      <c r="D32" s="143"/>
      <c r="E32" s="143"/>
      <c r="F32" s="143"/>
      <c r="G32" s="143"/>
      <c r="H32" s="143"/>
      <c r="I32" s="143"/>
    </row>
    <row r="33" spans="1:21">
      <c r="B33" s="9" t="s">
        <v>4</v>
      </c>
      <c r="C33" s="8"/>
      <c r="E33" s="8"/>
      <c r="F33" s="8"/>
      <c r="H33" s="6"/>
      <c r="I33" s="5"/>
      <c r="J33" s="121" t="s">
        <v>183</v>
      </c>
    </row>
    <row r="34" spans="1:21">
      <c r="B34" s="8">
        <v>16</v>
      </c>
      <c r="C34" s="8" t="s">
        <v>5</v>
      </c>
      <c r="D34" s="86" t="s">
        <v>212</v>
      </c>
      <c r="E34" s="8"/>
      <c r="F34" s="8"/>
      <c r="G34" s="8"/>
      <c r="I34" s="18"/>
      <c r="J34" s="128" t="s">
        <v>211</v>
      </c>
    </row>
    <row r="35" spans="1:21">
      <c r="D35" s="86" t="s">
        <v>209</v>
      </c>
      <c r="E35" s="8"/>
      <c r="F35" s="8"/>
      <c r="G35" s="8"/>
      <c r="I35" s="18"/>
      <c r="J35" s="19"/>
    </row>
    <row r="36" spans="1:21">
      <c r="D36" s="84" t="s">
        <v>213</v>
      </c>
      <c r="E36" s="8"/>
      <c r="F36" s="8"/>
      <c r="G36" s="8"/>
      <c r="I36" s="18"/>
      <c r="J36" s="19"/>
    </row>
    <row r="37" spans="1:21">
      <c r="D37" s="84" t="s">
        <v>178</v>
      </c>
      <c r="E37" s="8"/>
      <c r="F37" s="8"/>
      <c r="G37" s="8"/>
      <c r="I37" s="18"/>
      <c r="J37" s="19"/>
    </row>
    <row r="38" spans="1:21">
      <c r="D38" s="86" t="s">
        <v>182</v>
      </c>
      <c r="E38" s="8"/>
      <c r="F38" s="8"/>
      <c r="G38" s="8"/>
      <c r="H38" s="6"/>
      <c r="I38" s="18"/>
      <c r="J38" s="19"/>
    </row>
    <row r="39" spans="1:21">
      <c r="D39" s="4"/>
      <c r="E39" s="8"/>
      <c r="F39" s="8"/>
      <c r="G39" s="8"/>
      <c r="H39" s="6"/>
      <c r="I39" s="5"/>
    </row>
    <row r="40" spans="1:21">
      <c r="B40" s="86" t="s">
        <v>44</v>
      </c>
      <c r="C40" s="129"/>
      <c r="D40" s="84"/>
      <c r="E40" s="129"/>
      <c r="F40" s="129"/>
      <c r="G40" s="129"/>
      <c r="H40" s="130"/>
      <c r="I40" s="5"/>
      <c r="J40" s="84"/>
    </row>
    <row r="41" spans="1:21" s="10" customFormat="1" ht="15" customHeight="1">
      <c r="A41" s="8"/>
      <c r="B41" s="131" t="s">
        <v>7</v>
      </c>
      <c r="C41" s="145" t="s">
        <v>180</v>
      </c>
      <c r="D41" s="144"/>
      <c r="E41" s="144"/>
      <c r="F41" s="144"/>
      <c r="G41" s="144"/>
      <c r="H41" s="144"/>
      <c r="I41" s="144"/>
      <c r="J41" s="144"/>
      <c r="M41"/>
      <c r="N41"/>
      <c r="O41"/>
      <c r="P41"/>
      <c r="Q41"/>
      <c r="R41"/>
      <c r="S41"/>
      <c r="T41"/>
      <c r="U41"/>
    </row>
    <row r="42" spans="1:21">
      <c r="A42" s="11"/>
      <c r="B42" s="131"/>
      <c r="C42" s="144"/>
      <c r="D42" s="144"/>
      <c r="E42" s="144"/>
      <c r="F42" s="144"/>
      <c r="G42" s="144"/>
      <c r="H42" s="144"/>
      <c r="I42" s="144"/>
      <c r="J42" s="144"/>
      <c r="K42" s="2"/>
      <c r="L42" s="2"/>
    </row>
    <row r="43" spans="1:21" ht="15" customHeight="1" thickBot="1">
      <c r="A43" s="13"/>
      <c r="B43" s="15"/>
      <c r="C43" s="15"/>
      <c r="D43" s="16"/>
      <c r="E43" s="15"/>
      <c r="F43" s="15"/>
      <c r="G43" s="15"/>
      <c r="H43" s="122"/>
      <c r="I43" s="15"/>
      <c r="J43" s="15"/>
      <c r="K43" s="2"/>
      <c r="L43" s="2"/>
    </row>
    <row r="44" spans="1:21" ht="15" customHeight="1" thickTop="1">
      <c r="A44" s="13"/>
      <c r="B44" s="1" t="s">
        <v>46</v>
      </c>
      <c r="K44" s="2"/>
      <c r="L44" s="2"/>
    </row>
    <row r="45" spans="1:21" ht="15" customHeight="1">
      <c r="A45" s="13"/>
      <c r="B45" s="12" t="s">
        <v>7</v>
      </c>
      <c r="C45" s="4" t="s">
        <v>8</v>
      </c>
      <c r="K45" s="2"/>
      <c r="L45" s="2"/>
    </row>
    <row r="46" spans="1:21" ht="15" customHeight="1">
      <c r="A46" s="13"/>
      <c r="B46" s="12"/>
      <c r="C46" s="86" t="s">
        <v>177</v>
      </c>
      <c r="K46" s="2"/>
      <c r="L46" s="2"/>
    </row>
    <row r="47" spans="1:21" ht="15" customHeight="1">
      <c r="A47" s="13"/>
      <c r="B47" s="12" t="s">
        <v>9</v>
      </c>
      <c r="C47" s="145" t="s">
        <v>173</v>
      </c>
      <c r="D47" s="144"/>
      <c r="E47" s="144"/>
      <c r="F47" s="144"/>
      <c r="G47" s="144"/>
      <c r="H47" s="144"/>
      <c r="I47" s="144"/>
      <c r="J47" s="144"/>
      <c r="K47" s="2"/>
      <c r="L47" s="2"/>
    </row>
    <row r="48" spans="1:21" ht="15" customHeight="1">
      <c r="A48" s="13"/>
      <c r="B48" s="12" t="s">
        <v>10</v>
      </c>
      <c r="C48" s="146" t="s">
        <v>21</v>
      </c>
      <c r="D48" s="144"/>
      <c r="E48" s="144"/>
      <c r="F48" s="144"/>
      <c r="G48" s="144"/>
      <c r="H48" s="144"/>
      <c r="I48" s="144"/>
      <c r="J48" s="144"/>
      <c r="K48" s="2"/>
      <c r="L48" s="2"/>
    </row>
    <row r="49" spans="1:21">
      <c r="A49" s="13"/>
      <c r="B49" s="12"/>
      <c r="C49" s="144"/>
      <c r="D49" s="144"/>
      <c r="E49" s="144"/>
      <c r="F49" s="144"/>
      <c r="G49" s="144"/>
      <c r="H49" s="144"/>
      <c r="I49" s="144"/>
      <c r="J49" s="144"/>
      <c r="K49" s="2"/>
      <c r="L49" s="2"/>
    </row>
    <row r="50" spans="1:21">
      <c r="A50" s="13"/>
      <c r="B50" s="12" t="s">
        <v>11</v>
      </c>
      <c r="C50" s="147" t="s">
        <v>179</v>
      </c>
      <c r="D50" s="148"/>
      <c r="E50" s="148"/>
      <c r="F50" s="148"/>
      <c r="G50" s="148"/>
      <c r="H50" s="148"/>
      <c r="I50" s="148"/>
      <c r="J50" s="148"/>
      <c r="K50" s="2"/>
      <c r="L50" s="2"/>
    </row>
    <row r="51" spans="1:21">
      <c r="A51" s="13"/>
      <c r="B51" s="12"/>
      <c r="C51" s="148"/>
      <c r="D51" s="148"/>
      <c r="E51" s="148"/>
      <c r="F51" s="148"/>
      <c r="G51" s="148"/>
      <c r="H51" s="148"/>
      <c r="I51" s="148"/>
      <c r="J51" s="148"/>
      <c r="K51" s="2"/>
      <c r="L51" s="2"/>
    </row>
    <row r="52" spans="1:21" ht="15" customHeight="1">
      <c r="A52" s="13"/>
      <c r="B52" s="12" t="s">
        <v>16</v>
      </c>
      <c r="C52" s="145" t="s">
        <v>48</v>
      </c>
      <c r="D52" s="144"/>
      <c r="E52" s="144"/>
      <c r="F52" s="144"/>
      <c r="G52" s="144"/>
      <c r="H52" s="144"/>
      <c r="I52" s="144"/>
      <c r="J52" s="144"/>
      <c r="K52" s="2"/>
      <c r="L52" s="2"/>
    </row>
    <row r="53" spans="1:21" ht="15" customHeight="1">
      <c r="A53" s="13"/>
      <c r="B53" s="12"/>
      <c r="C53" s="144"/>
      <c r="D53" s="144"/>
      <c r="E53" s="144"/>
      <c r="F53" s="144"/>
      <c r="G53" s="144"/>
      <c r="H53" s="144"/>
      <c r="I53" s="144"/>
      <c r="J53" s="144"/>
      <c r="K53" s="2"/>
      <c r="L53" s="2"/>
    </row>
    <row r="54" spans="1:21" ht="15" customHeight="1">
      <c r="A54" s="13"/>
      <c r="D54" s="4"/>
      <c r="E54" s="8"/>
      <c r="F54" s="8"/>
      <c r="G54" s="8"/>
      <c r="H54" s="6"/>
      <c r="I54" s="5"/>
      <c r="K54" s="2"/>
      <c r="L54" s="2"/>
      <c r="M54" s="12"/>
      <c r="N54" s="144"/>
      <c r="O54" s="144"/>
      <c r="P54" s="144"/>
      <c r="Q54" s="144"/>
      <c r="R54" s="144"/>
      <c r="S54" s="144"/>
      <c r="T54" s="144"/>
      <c r="U54" s="144"/>
    </row>
    <row r="55" spans="1:21" ht="15" customHeight="1">
      <c r="A55" s="13"/>
      <c r="B55" s="4" t="s">
        <v>12</v>
      </c>
      <c r="K55" s="2"/>
      <c r="L55" s="2"/>
    </row>
    <row r="56" spans="1:21" ht="15" customHeight="1">
      <c r="A56" s="13"/>
      <c r="B56" s="8"/>
      <c r="K56" s="2"/>
      <c r="L56" s="2"/>
    </row>
    <row r="57" spans="1:21" ht="15" customHeight="1">
      <c r="A57" s="13"/>
      <c r="B57" s="86" t="s">
        <v>174</v>
      </c>
      <c r="K57" s="2"/>
      <c r="L57" s="2"/>
    </row>
    <row r="58" spans="1:21" ht="15" customHeight="1">
      <c r="A58" s="13"/>
      <c r="B58" s="1" t="s">
        <v>47</v>
      </c>
      <c r="K58" s="2"/>
      <c r="L58" s="2"/>
    </row>
    <row r="59" spans="1:21" ht="15" customHeight="1">
      <c r="A59" s="13"/>
      <c r="K59" s="2"/>
      <c r="L59" s="2"/>
    </row>
    <row r="60" spans="1:21" ht="15" customHeight="1">
      <c r="A60" s="13"/>
      <c r="B60" s="12"/>
      <c r="K60" s="2"/>
      <c r="L60" s="2"/>
    </row>
    <row r="61" spans="1:21" ht="15" customHeight="1">
      <c r="A61" s="13"/>
      <c r="K61" s="2"/>
      <c r="L61" s="2"/>
    </row>
    <row r="62" spans="1:21" ht="15" customHeight="1">
      <c r="A62" s="13"/>
      <c r="K62" s="2"/>
      <c r="L62" s="2"/>
    </row>
    <row r="63" spans="1:21" ht="15" customHeight="1">
      <c r="A63" s="13"/>
      <c r="B63" s="12"/>
      <c r="K63" s="2"/>
      <c r="L63" s="2"/>
    </row>
    <row r="66" spans="2:2">
      <c r="B66" s="12"/>
    </row>
  </sheetData>
  <mergeCells count="7">
    <mergeCell ref="B31:I32"/>
    <mergeCell ref="N54:U54"/>
    <mergeCell ref="C41:J42"/>
    <mergeCell ref="C52:J53"/>
    <mergeCell ref="C48:J49"/>
    <mergeCell ref="C50:J51"/>
    <mergeCell ref="C47:J47"/>
  </mergeCells>
  <hyperlinks>
    <hyperlink ref="D20" r:id="rId1" xr:uid="{6D5BFB26-98F7-4983-B069-731A3917E5A7}"/>
  </hyperlinks>
  <pageMargins left="0.7" right="0.7" top="0.75" bottom="0.75" header="0.3" footer="0.3"/>
  <pageSetup scale="8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DEBC-B2CF-4467-ACFF-4E8792ED8C45}">
  <sheetPr>
    <tabColor rgb="FFFFFF00"/>
  </sheetPr>
  <dimension ref="A1:T211"/>
  <sheetViews>
    <sheetView tabSelected="1" topLeftCell="A15" zoomScale="90" zoomScaleNormal="90" workbookViewId="0">
      <selection activeCell="I12" sqref="I12:I31"/>
    </sheetView>
  </sheetViews>
  <sheetFormatPr defaultColWidth="9.42578125" defaultRowHeight="15"/>
  <cols>
    <col min="1" max="1" width="5.5703125" style="23" customWidth="1"/>
    <col min="2" max="2" width="16.85546875" style="23" customWidth="1"/>
    <col min="3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9">
        <f ca="1">TODAY()</f>
        <v>45723</v>
      </c>
      <c r="B1" s="149"/>
      <c r="C1" s="149"/>
      <c r="D1" s="149"/>
      <c r="E1" s="21" t="s">
        <v>17</v>
      </c>
      <c r="F1" s="22" t="s">
        <v>217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185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184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SUM(H12:H38)</f>
        <v>13826.2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0.5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SUM(P12:P38)</f>
        <v>7470.1</v>
      </c>
      <c r="S11" s="78">
        <f>SUM(Q7-R11)</f>
        <v>6356.1</v>
      </c>
      <c r="T11" s="81">
        <f>SUM(Q7-R11)/Q7</f>
        <v>0.46</v>
      </c>
    </row>
    <row r="12" spans="1:20" s="44" customFormat="1" ht="30" customHeight="1" thickTop="1">
      <c r="A12" s="53">
        <v>1</v>
      </c>
      <c r="B12" s="132" t="s">
        <v>187</v>
      </c>
      <c r="C12" s="133">
        <v>94.75</v>
      </c>
      <c r="D12" s="53">
        <v>42</v>
      </c>
      <c r="E12" s="41" t="s">
        <v>207</v>
      </c>
      <c r="F12" s="41" t="s">
        <v>218</v>
      </c>
      <c r="G12" s="79">
        <f t="shared" ref="G12:G31" si="0">M12</f>
        <v>405.76</v>
      </c>
      <c r="H12" s="66">
        <f t="shared" ref="H12:H31" si="1">G12*A12</f>
        <v>405.76</v>
      </c>
      <c r="I12" s="66">
        <f t="shared" ref="I12:I20" si="2">SUM(H12*$I$11)</f>
        <v>37.53</v>
      </c>
      <c r="J12" s="66">
        <f t="shared" ref="J12:J13" si="3">SUM(H12:I12)</f>
        <v>443.29</v>
      </c>
      <c r="K12" s="42"/>
      <c r="L12" s="43">
        <v>202.88</v>
      </c>
      <c r="M12" s="58">
        <f t="shared" ref="M12:M20" si="4">SUM(L12/(1-$N$10))</f>
        <v>405.76</v>
      </c>
      <c r="O12" s="60"/>
      <c r="P12" s="62">
        <f t="shared" ref="P12:P38" si="5">L12*A12</f>
        <v>202.88</v>
      </c>
      <c r="R12" s="80">
        <f t="shared" ref="R12:R32" si="6">SUM(((C12*D12)/144)*A12)</f>
        <v>27.64</v>
      </c>
    </row>
    <row r="13" spans="1:20" s="44" customFormat="1" ht="30" customHeight="1">
      <c r="A13" s="53">
        <v>1</v>
      </c>
      <c r="B13" s="132" t="s">
        <v>188</v>
      </c>
      <c r="C13" s="133">
        <v>94.875</v>
      </c>
      <c r="D13" s="53">
        <v>42</v>
      </c>
      <c r="E13" s="41" t="s">
        <v>207</v>
      </c>
      <c r="F13" s="41" t="s">
        <v>218</v>
      </c>
      <c r="G13" s="79">
        <f t="shared" si="0"/>
        <v>405.76</v>
      </c>
      <c r="H13" s="66">
        <f t="shared" si="1"/>
        <v>405.76</v>
      </c>
      <c r="I13" s="66">
        <f t="shared" si="2"/>
        <v>37.53</v>
      </c>
      <c r="J13" s="66">
        <f t="shared" si="3"/>
        <v>443.29</v>
      </c>
      <c r="K13" s="42"/>
      <c r="L13" s="43">
        <v>202.88</v>
      </c>
      <c r="M13" s="58">
        <f t="shared" si="4"/>
        <v>405.76</v>
      </c>
      <c r="O13" s="60"/>
      <c r="P13" s="62">
        <f t="shared" si="5"/>
        <v>202.88</v>
      </c>
      <c r="R13" s="80">
        <f t="shared" si="6"/>
        <v>27.67</v>
      </c>
    </row>
    <row r="14" spans="1:20" s="44" customFormat="1" ht="30" customHeight="1">
      <c r="A14" s="53">
        <v>1</v>
      </c>
      <c r="B14" s="132" t="s">
        <v>189</v>
      </c>
      <c r="C14" s="133">
        <v>95</v>
      </c>
      <c r="D14" s="53">
        <v>42</v>
      </c>
      <c r="E14" s="41" t="s">
        <v>207</v>
      </c>
      <c r="F14" s="41" t="s">
        <v>218</v>
      </c>
      <c r="G14" s="79">
        <f t="shared" si="0"/>
        <v>405.76</v>
      </c>
      <c r="H14" s="66">
        <f t="shared" si="1"/>
        <v>405.76</v>
      </c>
      <c r="I14" s="66">
        <f t="shared" si="2"/>
        <v>37.53</v>
      </c>
      <c r="J14" s="66">
        <f t="shared" ref="J14:J15" si="7">SUM(H14:I14)</f>
        <v>443.29</v>
      </c>
      <c r="K14" s="42"/>
      <c r="L14" s="43">
        <v>202.88</v>
      </c>
      <c r="M14" s="58">
        <f t="shared" si="4"/>
        <v>405.76</v>
      </c>
      <c r="O14" s="60"/>
      <c r="P14" s="62">
        <f t="shared" si="5"/>
        <v>202.88</v>
      </c>
      <c r="R14" s="80">
        <f t="shared" si="6"/>
        <v>27.71</v>
      </c>
    </row>
    <row r="15" spans="1:20" s="44" customFormat="1" ht="30" customHeight="1">
      <c r="A15" s="53">
        <v>1</v>
      </c>
      <c r="B15" s="132" t="s">
        <v>190</v>
      </c>
      <c r="C15" s="133">
        <v>95</v>
      </c>
      <c r="D15" s="53">
        <v>42</v>
      </c>
      <c r="E15" s="41" t="s">
        <v>207</v>
      </c>
      <c r="F15" s="41" t="s">
        <v>218</v>
      </c>
      <c r="G15" s="79">
        <f t="shared" si="0"/>
        <v>405.76</v>
      </c>
      <c r="H15" s="66">
        <f t="shared" si="1"/>
        <v>405.76</v>
      </c>
      <c r="I15" s="66">
        <f t="shared" si="2"/>
        <v>37.53</v>
      </c>
      <c r="J15" s="66">
        <f t="shared" si="7"/>
        <v>443.29</v>
      </c>
      <c r="K15" s="42"/>
      <c r="L15" s="43">
        <v>202.88</v>
      </c>
      <c r="M15" s="58">
        <f t="shared" si="4"/>
        <v>405.76</v>
      </c>
      <c r="O15" s="60"/>
      <c r="P15" s="62">
        <f t="shared" si="5"/>
        <v>202.88</v>
      </c>
      <c r="R15" s="80">
        <f t="shared" si="6"/>
        <v>27.71</v>
      </c>
    </row>
    <row r="16" spans="1:20" s="44" customFormat="1" ht="30" customHeight="1" thickBot="1">
      <c r="A16" s="118">
        <v>1</v>
      </c>
      <c r="B16" s="136" t="s">
        <v>191</v>
      </c>
      <c r="C16" s="137">
        <v>94.875</v>
      </c>
      <c r="D16" s="118">
        <v>42</v>
      </c>
      <c r="E16" s="119" t="s">
        <v>207</v>
      </c>
      <c r="F16" s="119" t="s">
        <v>218</v>
      </c>
      <c r="G16" s="120">
        <f t="shared" si="0"/>
        <v>405.76</v>
      </c>
      <c r="H16" s="120">
        <f t="shared" si="1"/>
        <v>405.76</v>
      </c>
      <c r="I16" s="120">
        <f t="shared" si="2"/>
        <v>37.53</v>
      </c>
      <c r="J16" s="120">
        <f t="shared" ref="J16" si="8">SUM(H16:I16)</f>
        <v>443.29</v>
      </c>
      <c r="K16" s="42"/>
      <c r="L16" s="43">
        <v>202.88</v>
      </c>
      <c r="M16" s="58">
        <f t="shared" si="4"/>
        <v>405.76</v>
      </c>
      <c r="O16" s="60"/>
      <c r="P16" s="62">
        <f t="shared" si="5"/>
        <v>202.88</v>
      </c>
      <c r="R16" s="80">
        <f t="shared" si="6"/>
        <v>27.67</v>
      </c>
    </row>
    <row r="17" spans="1:18" s="44" customFormat="1" ht="30" customHeight="1">
      <c r="A17" s="54">
        <v>1</v>
      </c>
      <c r="B17" s="134" t="s">
        <v>192</v>
      </c>
      <c r="C17" s="135">
        <v>95</v>
      </c>
      <c r="D17" s="54">
        <v>42</v>
      </c>
      <c r="E17" s="138" t="s">
        <v>220</v>
      </c>
      <c r="F17" s="141" t="s">
        <v>219</v>
      </c>
      <c r="G17" s="79">
        <f t="shared" si="0"/>
        <v>732.46</v>
      </c>
      <c r="H17" s="79">
        <f t="shared" si="1"/>
        <v>732.46</v>
      </c>
      <c r="I17" s="79">
        <f t="shared" si="2"/>
        <v>67.75</v>
      </c>
      <c r="J17" s="79">
        <f>SUM(H17:I17)</f>
        <v>800.21</v>
      </c>
      <c r="K17" s="42"/>
      <c r="L17" s="43">
        <v>366.23</v>
      </c>
      <c r="M17" s="58">
        <f t="shared" si="4"/>
        <v>732.46</v>
      </c>
      <c r="O17" s="60"/>
      <c r="P17" s="62">
        <f t="shared" si="5"/>
        <v>366.23</v>
      </c>
      <c r="R17" s="80">
        <f t="shared" si="6"/>
        <v>27.71</v>
      </c>
    </row>
    <row r="18" spans="1:18" s="44" customFormat="1" ht="30" customHeight="1">
      <c r="A18" s="53">
        <v>1</v>
      </c>
      <c r="B18" s="132" t="s">
        <v>193</v>
      </c>
      <c r="C18" s="133">
        <v>95.25</v>
      </c>
      <c r="D18" s="53">
        <v>42</v>
      </c>
      <c r="E18" s="138" t="s">
        <v>221</v>
      </c>
      <c r="F18" s="61" t="s">
        <v>219</v>
      </c>
      <c r="G18" s="79">
        <f t="shared" si="0"/>
        <v>732.46</v>
      </c>
      <c r="H18" s="66">
        <f t="shared" si="1"/>
        <v>732.46</v>
      </c>
      <c r="I18" s="66">
        <f t="shared" si="2"/>
        <v>67.75</v>
      </c>
      <c r="J18" s="66">
        <f t="shared" ref="J18" si="9">SUM(H18:I18)</f>
        <v>800.21</v>
      </c>
      <c r="K18" s="42"/>
      <c r="L18" s="43">
        <v>366.23</v>
      </c>
      <c r="M18" s="58">
        <f t="shared" si="4"/>
        <v>732.46</v>
      </c>
      <c r="O18" s="60"/>
      <c r="P18" s="62">
        <f t="shared" si="5"/>
        <v>366.23</v>
      </c>
      <c r="R18" s="80">
        <f t="shared" si="6"/>
        <v>27.78</v>
      </c>
    </row>
    <row r="19" spans="1:18" s="44" customFormat="1" ht="30" customHeight="1">
      <c r="A19" s="53">
        <v>1</v>
      </c>
      <c r="B19" s="132" t="s">
        <v>194</v>
      </c>
      <c r="C19" s="133">
        <v>94.75</v>
      </c>
      <c r="D19" s="53">
        <v>42</v>
      </c>
      <c r="E19" s="138" t="s">
        <v>221</v>
      </c>
      <c r="F19" s="61" t="s">
        <v>219</v>
      </c>
      <c r="G19" s="79">
        <f t="shared" si="0"/>
        <v>732.46</v>
      </c>
      <c r="H19" s="66">
        <f t="shared" si="1"/>
        <v>732.46</v>
      </c>
      <c r="I19" s="66">
        <f t="shared" si="2"/>
        <v>67.75</v>
      </c>
      <c r="J19" s="66">
        <f>SUM(H19:I19)</f>
        <v>800.21</v>
      </c>
      <c r="K19" s="42"/>
      <c r="L19" s="43">
        <v>366.23</v>
      </c>
      <c r="M19" s="58">
        <f t="shared" si="4"/>
        <v>732.46</v>
      </c>
      <c r="O19" s="60"/>
      <c r="P19" s="62">
        <f t="shared" si="5"/>
        <v>366.23</v>
      </c>
      <c r="R19" s="80">
        <f t="shared" si="6"/>
        <v>27.64</v>
      </c>
    </row>
    <row r="20" spans="1:18" s="44" customFormat="1" ht="30" customHeight="1" thickBot="1">
      <c r="A20" s="118">
        <v>1</v>
      </c>
      <c r="B20" s="136" t="s">
        <v>195</v>
      </c>
      <c r="C20" s="137">
        <v>95.125</v>
      </c>
      <c r="D20" s="118">
        <v>42</v>
      </c>
      <c r="E20" s="139" t="s">
        <v>221</v>
      </c>
      <c r="F20" s="140" t="s">
        <v>219</v>
      </c>
      <c r="G20" s="120">
        <f t="shared" si="0"/>
        <v>732.46</v>
      </c>
      <c r="H20" s="120">
        <f t="shared" si="1"/>
        <v>732.46</v>
      </c>
      <c r="I20" s="120">
        <f t="shared" si="2"/>
        <v>67.75</v>
      </c>
      <c r="J20" s="120">
        <f t="shared" ref="J20" si="10">SUM(H20:I20)</f>
        <v>800.21</v>
      </c>
      <c r="K20" s="42"/>
      <c r="L20" s="43">
        <v>366.23</v>
      </c>
      <c r="M20" s="58">
        <f t="shared" si="4"/>
        <v>732.46</v>
      </c>
      <c r="O20" s="60"/>
      <c r="P20" s="62">
        <f t="shared" si="5"/>
        <v>366.23</v>
      </c>
      <c r="R20" s="80">
        <f t="shared" si="6"/>
        <v>27.74</v>
      </c>
    </row>
    <row r="21" spans="1:18" s="44" customFormat="1" ht="30" customHeight="1">
      <c r="A21" s="54">
        <v>1</v>
      </c>
      <c r="B21" s="134" t="s">
        <v>196</v>
      </c>
      <c r="C21" s="142">
        <v>119</v>
      </c>
      <c r="D21" s="54">
        <v>42</v>
      </c>
      <c r="E21" s="41" t="s">
        <v>207</v>
      </c>
      <c r="F21" s="41" t="s">
        <v>218</v>
      </c>
      <c r="G21" s="79">
        <f t="shared" si="0"/>
        <v>525.96</v>
      </c>
      <c r="H21" s="79">
        <f t="shared" si="1"/>
        <v>525.96</v>
      </c>
      <c r="I21" s="79">
        <f t="shared" ref="I21:I31" si="11">SUM(H21*$I$11)</f>
        <v>48.65</v>
      </c>
      <c r="J21" s="79">
        <f t="shared" ref="J21" si="12">SUM(H21:I21)</f>
        <v>574.61</v>
      </c>
      <c r="K21" s="42"/>
      <c r="L21" s="43">
        <v>262.98</v>
      </c>
      <c r="M21" s="58">
        <f t="shared" ref="M21:M31" si="13">SUM(L21/(1-$N$10))</f>
        <v>525.96</v>
      </c>
      <c r="O21" s="60"/>
      <c r="P21" s="62">
        <f t="shared" si="5"/>
        <v>262.98</v>
      </c>
      <c r="R21" s="80">
        <f t="shared" si="6"/>
        <v>34.71</v>
      </c>
    </row>
    <row r="22" spans="1:18" s="44" customFormat="1" ht="30" customHeight="1">
      <c r="A22" s="53">
        <v>1</v>
      </c>
      <c r="B22" s="132" t="s">
        <v>197</v>
      </c>
      <c r="C22" s="135">
        <v>118.75</v>
      </c>
      <c r="D22" s="54">
        <v>42</v>
      </c>
      <c r="E22" s="41" t="s">
        <v>207</v>
      </c>
      <c r="F22" s="41" t="s">
        <v>218</v>
      </c>
      <c r="G22" s="79">
        <f t="shared" si="0"/>
        <v>525.96</v>
      </c>
      <c r="H22" s="66">
        <f t="shared" si="1"/>
        <v>525.96</v>
      </c>
      <c r="I22" s="66">
        <f t="shared" si="11"/>
        <v>48.65</v>
      </c>
      <c r="J22" s="66">
        <f t="shared" ref="J22" si="14">SUM(H22:I22)</f>
        <v>574.61</v>
      </c>
      <c r="K22" s="42"/>
      <c r="L22" s="43">
        <v>262.98</v>
      </c>
      <c r="M22" s="58">
        <f t="shared" si="13"/>
        <v>525.96</v>
      </c>
      <c r="O22" s="60"/>
      <c r="P22" s="62">
        <f t="shared" si="5"/>
        <v>262.98</v>
      </c>
      <c r="R22" s="80">
        <f t="shared" si="6"/>
        <v>34.64</v>
      </c>
    </row>
    <row r="23" spans="1:18" s="44" customFormat="1" ht="30" customHeight="1">
      <c r="A23" s="53">
        <v>1</v>
      </c>
      <c r="B23" s="132" t="s">
        <v>198</v>
      </c>
      <c r="C23" s="135">
        <v>118.875</v>
      </c>
      <c r="D23" s="54">
        <v>42</v>
      </c>
      <c r="E23" s="41" t="s">
        <v>207</v>
      </c>
      <c r="F23" s="41" t="s">
        <v>218</v>
      </c>
      <c r="G23" s="79">
        <f t="shared" si="0"/>
        <v>525.96</v>
      </c>
      <c r="H23" s="66">
        <f t="shared" si="1"/>
        <v>525.96</v>
      </c>
      <c r="I23" s="66">
        <f t="shared" si="11"/>
        <v>48.65</v>
      </c>
      <c r="J23" s="66">
        <f>SUM(H23:I23)</f>
        <v>574.61</v>
      </c>
      <c r="K23" s="42"/>
      <c r="L23" s="43">
        <v>262.98</v>
      </c>
      <c r="M23" s="58">
        <f t="shared" si="13"/>
        <v>525.96</v>
      </c>
      <c r="O23" s="60"/>
      <c r="P23" s="62">
        <f t="shared" si="5"/>
        <v>262.98</v>
      </c>
      <c r="R23" s="80">
        <f t="shared" si="6"/>
        <v>34.67</v>
      </c>
    </row>
    <row r="24" spans="1:18" s="44" customFormat="1" ht="30" customHeight="1">
      <c r="A24" s="53">
        <v>1</v>
      </c>
      <c r="B24" s="132" t="s">
        <v>199</v>
      </c>
      <c r="C24" s="135">
        <v>118.5</v>
      </c>
      <c r="D24" s="54">
        <v>42</v>
      </c>
      <c r="E24" s="41" t="s">
        <v>207</v>
      </c>
      <c r="F24" s="41" t="s">
        <v>218</v>
      </c>
      <c r="G24" s="79">
        <f t="shared" si="0"/>
        <v>525.96</v>
      </c>
      <c r="H24" s="66">
        <f t="shared" si="1"/>
        <v>525.96</v>
      </c>
      <c r="I24" s="66">
        <f t="shared" si="11"/>
        <v>48.65</v>
      </c>
      <c r="J24" s="66">
        <f t="shared" ref="J24" si="15">SUM(H24:I24)</f>
        <v>574.61</v>
      </c>
      <c r="K24" s="42"/>
      <c r="L24" s="43">
        <v>262.98</v>
      </c>
      <c r="M24" s="58">
        <f t="shared" si="13"/>
        <v>525.96</v>
      </c>
      <c r="O24" s="60"/>
      <c r="P24" s="62">
        <f t="shared" si="5"/>
        <v>262.98</v>
      </c>
      <c r="R24" s="80">
        <f t="shared" si="6"/>
        <v>34.56</v>
      </c>
    </row>
    <row r="25" spans="1:18" s="44" customFormat="1" ht="30" customHeight="1">
      <c r="A25" s="53">
        <v>1</v>
      </c>
      <c r="B25" s="132" t="s">
        <v>200</v>
      </c>
      <c r="C25" s="135">
        <v>118.75</v>
      </c>
      <c r="D25" s="54">
        <v>42</v>
      </c>
      <c r="E25" s="41" t="s">
        <v>207</v>
      </c>
      <c r="F25" s="41" t="s">
        <v>218</v>
      </c>
      <c r="G25" s="79">
        <f t="shared" si="0"/>
        <v>525.96</v>
      </c>
      <c r="H25" s="66">
        <f t="shared" si="1"/>
        <v>525.96</v>
      </c>
      <c r="I25" s="66">
        <f t="shared" si="11"/>
        <v>48.65</v>
      </c>
      <c r="J25" s="66">
        <f>SUM(H25:I25)</f>
        <v>574.61</v>
      </c>
      <c r="K25" s="42"/>
      <c r="L25" s="43">
        <v>262.98</v>
      </c>
      <c r="M25" s="58">
        <f t="shared" si="13"/>
        <v>525.96</v>
      </c>
      <c r="O25" s="60"/>
      <c r="P25" s="62">
        <f t="shared" si="5"/>
        <v>262.98</v>
      </c>
      <c r="R25" s="80">
        <f t="shared" si="6"/>
        <v>34.64</v>
      </c>
    </row>
    <row r="26" spans="1:18" s="44" customFormat="1" ht="30" customHeight="1">
      <c r="A26" s="53">
        <v>1</v>
      </c>
      <c r="B26" s="132" t="s">
        <v>201</v>
      </c>
      <c r="C26" s="135">
        <v>118.75</v>
      </c>
      <c r="D26" s="54">
        <v>42</v>
      </c>
      <c r="E26" s="41" t="s">
        <v>207</v>
      </c>
      <c r="F26" s="41" t="s">
        <v>218</v>
      </c>
      <c r="G26" s="79">
        <f t="shared" si="0"/>
        <v>525.96</v>
      </c>
      <c r="H26" s="66">
        <f t="shared" si="1"/>
        <v>525.96</v>
      </c>
      <c r="I26" s="66">
        <f t="shared" si="11"/>
        <v>48.65</v>
      </c>
      <c r="J26" s="66">
        <f t="shared" ref="J26" si="16">SUM(H26:I26)</f>
        <v>574.61</v>
      </c>
      <c r="K26" s="42"/>
      <c r="L26" s="43">
        <v>262.98</v>
      </c>
      <c r="M26" s="58">
        <f t="shared" si="13"/>
        <v>525.96</v>
      </c>
      <c r="O26" s="60"/>
      <c r="P26" s="62">
        <f t="shared" si="5"/>
        <v>262.98</v>
      </c>
      <c r="R26" s="80">
        <f t="shared" si="6"/>
        <v>34.64</v>
      </c>
    </row>
    <row r="27" spans="1:18" s="44" customFormat="1" ht="30" customHeight="1">
      <c r="A27" s="53">
        <v>1</v>
      </c>
      <c r="B27" s="132" t="s">
        <v>202</v>
      </c>
      <c r="C27" s="135">
        <v>118.75</v>
      </c>
      <c r="D27" s="54">
        <v>42</v>
      </c>
      <c r="E27" s="41" t="s">
        <v>207</v>
      </c>
      <c r="F27" s="41" t="s">
        <v>218</v>
      </c>
      <c r="G27" s="79">
        <f t="shared" si="0"/>
        <v>525.96</v>
      </c>
      <c r="H27" s="66">
        <f t="shared" si="1"/>
        <v>525.96</v>
      </c>
      <c r="I27" s="66">
        <f t="shared" si="11"/>
        <v>48.65</v>
      </c>
      <c r="J27" s="66">
        <f>SUM(H27:I27)</f>
        <v>574.61</v>
      </c>
      <c r="K27" s="42"/>
      <c r="L27" s="43">
        <v>262.98</v>
      </c>
      <c r="M27" s="58">
        <f t="shared" si="13"/>
        <v>525.96</v>
      </c>
      <c r="O27" s="60"/>
      <c r="P27" s="62">
        <f t="shared" si="5"/>
        <v>262.98</v>
      </c>
      <c r="R27" s="80">
        <f t="shared" si="6"/>
        <v>34.64</v>
      </c>
    </row>
    <row r="28" spans="1:18" s="44" customFormat="1" ht="30" customHeight="1">
      <c r="A28" s="53">
        <v>1</v>
      </c>
      <c r="B28" s="132" t="s">
        <v>203</v>
      </c>
      <c r="C28" s="135">
        <v>119</v>
      </c>
      <c r="D28" s="54">
        <v>42</v>
      </c>
      <c r="E28" s="41" t="s">
        <v>207</v>
      </c>
      <c r="F28" s="41" t="s">
        <v>218</v>
      </c>
      <c r="G28" s="79">
        <f t="shared" si="0"/>
        <v>525.96</v>
      </c>
      <c r="H28" s="66">
        <f t="shared" si="1"/>
        <v>525.96</v>
      </c>
      <c r="I28" s="66">
        <f t="shared" si="11"/>
        <v>48.65</v>
      </c>
      <c r="J28" s="66">
        <f t="shared" ref="J28" si="17">SUM(H28:I28)</f>
        <v>574.61</v>
      </c>
      <c r="K28" s="42"/>
      <c r="L28" s="43">
        <v>262.98</v>
      </c>
      <c r="M28" s="58">
        <f t="shared" si="13"/>
        <v>525.96</v>
      </c>
      <c r="O28" s="60"/>
      <c r="P28" s="62">
        <f t="shared" si="5"/>
        <v>262.98</v>
      </c>
      <c r="R28" s="80">
        <f t="shared" si="6"/>
        <v>34.71</v>
      </c>
    </row>
    <row r="29" spans="1:18" s="44" customFormat="1" ht="30" customHeight="1">
      <c r="A29" s="53">
        <v>1</v>
      </c>
      <c r="B29" s="132" t="s">
        <v>204</v>
      </c>
      <c r="C29" s="135">
        <v>119</v>
      </c>
      <c r="D29" s="54">
        <v>42</v>
      </c>
      <c r="E29" s="41" t="s">
        <v>207</v>
      </c>
      <c r="F29" s="41" t="s">
        <v>218</v>
      </c>
      <c r="G29" s="79">
        <f t="shared" si="0"/>
        <v>525.96</v>
      </c>
      <c r="H29" s="66">
        <f t="shared" si="1"/>
        <v>525.96</v>
      </c>
      <c r="I29" s="66">
        <f t="shared" ref="I29:I31" si="18">SUM(H29*$I$11)</f>
        <v>48.65</v>
      </c>
      <c r="J29" s="66">
        <f>SUM(H29:I29)</f>
        <v>574.61</v>
      </c>
      <c r="K29" s="42"/>
      <c r="L29" s="43">
        <v>262.98</v>
      </c>
      <c r="M29" s="58">
        <f t="shared" si="13"/>
        <v>525.96</v>
      </c>
      <c r="O29" s="60"/>
      <c r="P29" s="62">
        <f t="shared" si="5"/>
        <v>262.98</v>
      </c>
      <c r="R29" s="80">
        <f t="shared" si="6"/>
        <v>34.71</v>
      </c>
    </row>
    <row r="30" spans="1:18" s="44" customFormat="1" ht="30" customHeight="1">
      <c r="A30" s="53">
        <v>1</v>
      </c>
      <c r="B30" s="132" t="s">
        <v>205</v>
      </c>
      <c r="C30" s="135">
        <v>119.125</v>
      </c>
      <c r="D30" s="54">
        <v>42</v>
      </c>
      <c r="E30" s="41" t="s">
        <v>207</v>
      </c>
      <c r="F30" s="41" t="s">
        <v>218</v>
      </c>
      <c r="G30" s="79">
        <f t="shared" si="0"/>
        <v>525.96</v>
      </c>
      <c r="H30" s="66">
        <f t="shared" si="1"/>
        <v>525.96</v>
      </c>
      <c r="I30" s="66">
        <f t="shared" si="18"/>
        <v>48.65</v>
      </c>
      <c r="J30" s="66">
        <f t="shared" ref="J30" si="19">SUM(H30:I30)</f>
        <v>574.61</v>
      </c>
      <c r="K30" s="42"/>
      <c r="L30" s="43">
        <v>262.98</v>
      </c>
      <c r="M30" s="58">
        <f t="shared" si="13"/>
        <v>525.96</v>
      </c>
      <c r="O30" s="60"/>
      <c r="P30" s="62">
        <f t="shared" si="5"/>
        <v>262.98</v>
      </c>
      <c r="R30" s="80">
        <f t="shared" si="6"/>
        <v>34.74</v>
      </c>
    </row>
    <row r="31" spans="1:18" s="44" customFormat="1" ht="30" customHeight="1">
      <c r="A31" s="53">
        <v>1</v>
      </c>
      <c r="B31" s="132" t="s">
        <v>206</v>
      </c>
      <c r="C31" s="135">
        <v>119.125</v>
      </c>
      <c r="D31" s="54">
        <v>42</v>
      </c>
      <c r="E31" s="41" t="s">
        <v>207</v>
      </c>
      <c r="F31" s="41" t="s">
        <v>218</v>
      </c>
      <c r="G31" s="79">
        <f t="shared" si="0"/>
        <v>525.96</v>
      </c>
      <c r="H31" s="66">
        <f t="shared" si="1"/>
        <v>525.96</v>
      </c>
      <c r="I31" s="66">
        <f t="shared" si="18"/>
        <v>48.65</v>
      </c>
      <c r="J31" s="66">
        <f t="shared" ref="J31" si="20">SUM(H31:I31)</f>
        <v>574.61</v>
      </c>
      <c r="K31" s="42"/>
      <c r="L31" s="43">
        <v>262.98</v>
      </c>
      <c r="M31" s="58">
        <f t="shared" si="13"/>
        <v>525.96</v>
      </c>
      <c r="O31" s="60"/>
      <c r="P31" s="62">
        <f t="shared" si="5"/>
        <v>262.98</v>
      </c>
      <c r="R31" s="80">
        <f t="shared" si="6"/>
        <v>34.74</v>
      </c>
    </row>
    <row r="32" spans="1:18" s="44" customFormat="1" ht="30" customHeight="1" thickBot="1">
      <c r="A32" s="118"/>
      <c r="B32" s="126"/>
      <c r="C32" s="127"/>
      <c r="D32" s="127"/>
      <c r="E32" s="119"/>
      <c r="F32" s="119"/>
      <c r="G32" s="120"/>
      <c r="H32" s="120"/>
      <c r="I32" s="120"/>
      <c r="J32" s="120"/>
      <c r="K32" s="42"/>
      <c r="L32" s="43"/>
      <c r="M32" s="58"/>
      <c r="O32" s="60"/>
      <c r="P32" s="62">
        <f t="shared" si="5"/>
        <v>0</v>
      </c>
      <c r="R32" s="80">
        <f t="shared" si="6"/>
        <v>0</v>
      </c>
    </row>
    <row r="33" spans="1:19" s="44" customFormat="1" ht="30" customHeight="1">
      <c r="A33" s="54">
        <v>16</v>
      </c>
      <c r="B33" s="116"/>
      <c r="C33" s="116"/>
      <c r="D33" s="116"/>
      <c r="E33" s="41" t="s">
        <v>181</v>
      </c>
      <c r="F33" s="41"/>
      <c r="G33" s="79">
        <v>50</v>
      </c>
      <c r="H33" s="117">
        <f>G33*A33</f>
        <v>800</v>
      </c>
      <c r="I33" s="79"/>
      <c r="J33" s="79">
        <f t="shared" ref="J33" si="21">SUM(H33:I33)</f>
        <v>800</v>
      </c>
      <c r="K33" s="42"/>
      <c r="L33" s="43">
        <v>35</v>
      </c>
      <c r="M33" s="58">
        <f>SUM(L33/(1-$N$33))</f>
        <v>46.67</v>
      </c>
      <c r="N33" s="39">
        <v>0.25</v>
      </c>
      <c r="O33" s="59"/>
      <c r="P33" s="62">
        <f t="shared" si="5"/>
        <v>560</v>
      </c>
      <c r="Q33" s="69"/>
      <c r="R33" s="88" t="s">
        <v>51</v>
      </c>
    </row>
    <row r="34" spans="1:19" s="44" customFormat="1" ht="30" customHeight="1">
      <c r="A34" s="54">
        <v>4</v>
      </c>
      <c r="B34" s="116"/>
      <c r="C34" s="116"/>
      <c r="D34" s="116"/>
      <c r="E34" s="41" t="s">
        <v>186</v>
      </c>
      <c r="F34" s="41"/>
      <c r="G34" s="79">
        <v>75</v>
      </c>
      <c r="H34" s="117">
        <f>G34*A34</f>
        <v>300</v>
      </c>
      <c r="I34" s="79"/>
      <c r="J34" s="79">
        <f>SUM(H34:I34)</f>
        <v>300</v>
      </c>
      <c r="K34" s="42"/>
      <c r="L34" s="43">
        <v>50</v>
      </c>
      <c r="M34" s="58">
        <f>SUM(L34/(1-$N$33))</f>
        <v>66.67</v>
      </c>
      <c r="N34" s="39">
        <v>0.25</v>
      </c>
      <c r="O34" s="59"/>
      <c r="P34" s="62">
        <f t="shared" si="5"/>
        <v>200</v>
      </c>
      <c r="Q34" s="69"/>
      <c r="R34" s="88" t="s">
        <v>51</v>
      </c>
    </row>
    <row r="35" spans="1:19" s="44" customFormat="1" ht="30" customHeight="1">
      <c r="A35" s="53">
        <v>1</v>
      </c>
      <c r="B35" s="65"/>
      <c r="C35" s="65"/>
      <c r="D35" s="65"/>
      <c r="E35" s="61" t="s">
        <v>31</v>
      </c>
      <c r="F35" s="61"/>
      <c r="G35" s="79">
        <v>275</v>
      </c>
      <c r="H35" s="67">
        <f>SUM(G35*A35)</f>
        <v>275</v>
      </c>
      <c r="I35" s="66"/>
      <c r="J35" s="68">
        <f>SUM(H35:I35)</f>
        <v>275</v>
      </c>
      <c r="K35" s="42"/>
      <c r="L35" s="43">
        <f>4*50</f>
        <v>200</v>
      </c>
      <c r="M35" s="58">
        <f>SUM(L35/(1-$N$33))</f>
        <v>266.67</v>
      </c>
      <c r="P35" s="62">
        <f t="shared" si="5"/>
        <v>200</v>
      </c>
      <c r="R35" s="88" t="s">
        <v>52</v>
      </c>
    </row>
    <row r="36" spans="1:19" s="44" customFormat="1" ht="30" customHeight="1">
      <c r="A36" s="65">
        <v>1</v>
      </c>
      <c r="B36" s="65"/>
      <c r="C36" s="65"/>
      <c r="D36" s="65"/>
      <c r="E36" s="61" t="s">
        <v>176</v>
      </c>
      <c r="F36" s="61"/>
      <c r="G36" s="79">
        <v>350</v>
      </c>
      <c r="H36" s="67">
        <f>SUM(G36*A36)</f>
        <v>350</v>
      </c>
      <c r="I36" s="66"/>
      <c r="J36" s="68">
        <f>SUM(H36:I36)</f>
        <v>350</v>
      </c>
      <c r="K36" s="42"/>
      <c r="L36" s="43">
        <f>(0.7*120)+(50*2)</f>
        <v>184</v>
      </c>
      <c r="M36" s="58">
        <f t="shared" ref="M36:M38" si="22">SUM(L36/(1-$N$33))</f>
        <v>245.33</v>
      </c>
      <c r="O36" s="45"/>
      <c r="P36" s="62">
        <f t="shared" si="5"/>
        <v>184</v>
      </c>
      <c r="Q36" s="46"/>
      <c r="R36" s="60" t="s">
        <v>49</v>
      </c>
    </row>
    <row r="37" spans="1:19" s="44" customFormat="1" ht="30" customHeight="1">
      <c r="A37" s="65">
        <v>1</v>
      </c>
      <c r="B37" s="65"/>
      <c r="C37" s="65"/>
      <c r="D37" s="65"/>
      <c r="E37" s="61" t="s">
        <v>50</v>
      </c>
      <c r="F37" s="61"/>
      <c r="G37" s="79">
        <v>550</v>
      </c>
      <c r="H37" s="67">
        <f>SUM(G37*A37)</f>
        <v>550</v>
      </c>
      <c r="I37" s="66"/>
      <c r="J37" s="68">
        <f>SUM(H37:I37)</f>
        <v>550</v>
      </c>
      <c r="K37" s="42"/>
      <c r="L37" s="43">
        <f>(0.7*220)+(50*5)</f>
        <v>404</v>
      </c>
      <c r="M37" s="58">
        <f t="shared" si="22"/>
        <v>538.66999999999996</v>
      </c>
      <c r="O37" s="45"/>
      <c r="P37" s="62">
        <f t="shared" si="5"/>
        <v>404</v>
      </c>
      <c r="Q37" s="46"/>
      <c r="R37" s="60" t="s">
        <v>49</v>
      </c>
    </row>
    <row r="38" spans="1:19" s="44" customFormat="1" ht="30" customHeight="1" thickBot="1">
      <c r="A38" s="63">
        <v>1</v>
      </c>
      <c r="B38" s="63"/>
      <c r="C38" s="63"/>
      <c r="D38" s="63"/>
      <c r="E38" s="64" t="s">
        <v>37</v>
      </c>
      <c r="F38" s="64"/>
      <c r="G38" s="89">
        <v>807</v>
      </c>
      <c r="H38" s="79">
        <f>G38*A38</f>
        <v>807</v>
      </c>
      <c r="I38" s="66"/>
      <c r="J38" s="55">
        <f>SUM(H38:I38)</f>
        <v>807</v>
      </c>
      <c r="K38" s="42"/>
      <c r="L38" s="43">
        <v>550</v>
      </c>
      <c r="M38" s="58">
        <f t="shared" si="22"/>
        <v>733.33</v>
      </c>
      <c r="O38" s="45"/>
      <c r="P38" s="62">
        <f t="shared" si="5"/>
        <v>550</v>
      </c>
      <c r="Q38" s="46"/>
      <c r="R38" s="60" t="s">
        <v>49</v>
      </c>
    </row>
    <row r="39" spans="1:19" ht="40.15" customHeight="1" thickTop="1">
      <c r="A39" s="47"/>
      <c r="B39" s="48"/>
      <c r="C39" s="48"/>
      <c r="D39" s="48"/>
      <c r="E39" s="48"/>
      <c r="F39" s="48"/>
      <c r="G39" s="87"/>
      <c r="H39" s="125">
        <f>SUM(H12:H38)</f>
        <v>13826.2</v>
      </c>
      <c r="I39" s="49"/>
      <c r="J39" s="124">
        <f>SUM(J12:J38)</f>
        <v>14820</v>
      </c>
      <c r="K39" s="10"/>
      <c r="L39" s="44"/>
      <c r="M39" s="44"/>
      <c r="N39" s="44"/>
      <c r="O39" s="45"/>
      <c r="P39" s="44"/>
      <c r="Q39" s="44"/>
      <c r="R39" s="44"/>
      <c r="S39" s="44"/>
    </row>
    <row r="40" spans="1:19" s="44" customFormat="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25"/>
    </row>
    <row r="41" spans="1:19" s="44" customFormat="1" ht="24.95" customHeight="1">
      <c r="A41" s="33"/>
      <c r="B41"/>
      <c r="C41"/>
      <c r="D41"/>
      <c r="E41" s="25"/>
      <c r="F41"/>
      <c r="G41"/>
      <c r="H41"/>
      <c r="I41" s="27"/>
      <c r="J41" s="42"/>
      <c r="K41" s="25"/>
    </row>
    <row r="42" spans="1:19" s="44" customFormat="1" ht="24.95" customHeight="1">
      <c r="A42" s="90" t="s">
        <v>53</v>
      </c>
      <c r="E42" s="25"/>
      <c r="I42" s="27"/>
      <c r="J42" s="42"/>
      <c r="K42" s="25"/>
    </row>
    <row r="43" spans="1:19" s="44" customFormat="1" ht="24.95" customHeight="1">
      <c r="A43" s="90" t="s">
        <v>54</v>
      </c>
      <c r="E43" s="25"/>
      <c r="I43" s="27"/>
      <c r="J43" s="42"/>
      <c r="K43" s="50"/>
    </row>
    <row r="44" spans="1:19" ht="24.95" customHeight="1">
      <c r="A44" s="95" t="s">
        <v>55</v>
      </c>
      <c r="B44" s="96"/>
      <c r="C44" s="96"/>
      <c r="D44" s="96"/>
      <c r="E44" s="97"/>
      <c r="F44" s="96"/>
      <c r="G44" s="44"/>
      <c r="H44" s="44"/>
      <c r="I44" s="27"/>
      <c r="J44" s="42"/>
      <c r="K44" s="10"/>
    </row>
    <row r="45" spans="1:19" ht="24.95" customHeight="1">
      <c r="A45" s="25"/>
      <c r="B45" s="44"/>
      <c r="C45" s="44"/>
      <c r="D45" s="44"/>
      <c r="E45" s="25"/>
      <c r="F45" s="44"/>
      <c r="G45" s="44"/>
      <c r="H45" s="44"/>
      <c r="I45" s="27"/>
      <c r="J45" s="42"/>
      <c r="K45" s="10"/>
    </row>
    <row r="46" spans="1:19" ht="24.95" customHeight="1">
      <c r="A46" s="25"/>
      <c r="B46" s="25"/>
      <c r="C46" s="25"/>
      <c r="D46" s="25"/>
      <c r="E46" s="25"/>
      <c r="F46"/>
      <c r="G46"/>
      <c r="H46"/>
      <c r="I46" s="27"/>
      <c r="J46" s="42"/>
      <c r="K46" s="10"/>
    </row>
    <row r="47" spans="1:19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9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s="44" customFormat="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5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10"/>
    </row>
    <row r="53" spans="1:1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10"/>
    </row>
    <row r="55" spans="1:11" s="44" customFormat="1" ht="24.95" customHeight="1">
      <c r="A55" s="25"/>
      <c r="B55" s="25"/>
      <c r="C55" s="25"/>
      <c r="D55" s="25"/>
      <c r="E55" s="25"/>
      <c r="F55" s="25"/>
      <c r="G55" s="25"/>
      <c r="H55" s="25"/>
      <c r="I55" s="27"/>
      <c r="J55" s="42"/>
      <c r="K55" s="25"/>
    </row>
    <row r="56" spans="1:11" s="44" customFormat="1" ht="24.95" customHeight="1">
      <c r="A56" s="25"/>
      <c r="B56" s="25"/>
      <c r="C56" s="25"/>
      <c r="D56" s="25"/>
      <c r="E56" s="25"/>
      <c r="F56" s="25"/>
      <c r="G56" s="25"/>
      <c r="H56" s="25"/>
      <c r="I56" s="27"/>
      <c r="J56" s="42"/>
      <c r="K56" s="25"/>
    </row>
    <row r="57" spans="1:11" s="44" customFormat="1" ht="24.95" customHeight="1">
      <c r="A57" s="25"/>
      <c r="B57" s="25"/>
      <c r="C57" s="25"/>
      <c r="D57" s="25"/>
      <c r="E57" s="25"/>
      <c r="F57" s="25"/>
      <c r="G57" s="25"/>
      <c r="H57" s="25"/>
      <c r="I57" s="27"/>
      <c r="J57" s="42"/>
      <c r="K57" s="50"/>
    </row>
    <row r="58" spans="1:11" ht="24.95" customHeight="1">
      <c r="A58" s="25"/>
      <c r="B58" s="25"/>
      <c r="C58" s="25"/>
      <c r="D58" s="25"/>
      <c r="E58" s="25"/>
      <c r="F58" s="25"/>
      <c r="G58" s="25"/>
      <c r="H58" s="25"/>
      <c r="I58" s="27"/>
      <c r="J58" s="42"/>
      <c r="K58" s="10"/>
    </row>
    <row r="59" spans="1:11" ht="24.95" customHeight="1">
      <c r="A59" s="25"/>
      <c r="B59" s="25"/>
      <c r="C59" s="25"/>
      <c r="D59" s="25"/>
      <c r="E59" s="25"/>
      <c r="F59" s="25"/>
      <c r="G59" s="25"/>
      <c r="H59" s="25"/>
      <c r="I59" s="27"/>
      <c r="J59" s="42"/>
      <c r="K59" s="10"/>
    </row>
    <row r="60" spans="1:11" ht="24.95" customHeight="1">
      <c r="A60" s="25"/>
      <c r="B60" s="25"/>
      <c r="C60" s="25"/>
      <c r="D60" s="25"/>
      <c r="E60" s="25"/>
      <c r="F60" s="25"/>
      <c r="G60" s="25"/>
      <c r="H60" s="25"/>
      <c r="I60" s="27"/>
      <c r="J60" s="42"/>
      <c r="K60" s="10"/>
    </row>
    <row r="61" spans="1:11" s="44" customFormat="1" ht="24.95" customHeight="1">
      <c r="A61" s="25"/>
      <c r="B61" s="25"/>
      <c r="C61" s="25"/>
      <c r="D61" s="25"/>
      <c r="E61" s="25"/>
      <c r="F61" s="25"/>
      <c r="G61" s="25"/>
      <c r="H61" s="25"/>
      <c r="I61" s="27"/>
      <c r="J61" s="42"/>
      <c r="K61" s="25"/>
    </row>
    <row r="62" spans="1:11" s="44" customFormat="1" ht="24.95" customHeight="1">
      <c r="A62" s="25"/>
      <c r="B62" s="25"/>
      <c r="C62" s="25"/>
      <c r="D62" s="25"/>
      <c r="E62" s="25"/>
      <c r="F62" s="25"/>
      <c r="G62" s="25"/>
      <c r="H62" s="25"/>
      <c r="I62" s="27"/>
      <c r="J62" s="42"/>
      <c r="K62" s="25"/>
    </row>
    <row r="63" spans="1:11" ht="24.95" customHeight="1">
      <c r="A63" s="25"/>
      <c r="B63" s="25"/>
      <c r="C63" s="25"/>
      <c r="D63" s="25"/>
      <c r="E63" s="25"/>
      <c r="F63" s="25"/>
      <c r="G63" s="25"/>
      <c r="H63" s="25"/>
      <c r="I63" s="27"/>
      <c r="J63" s="42"/>
      <c r="K63" s="10"/>
    </row>
    <row r="64" spans="1:11" ht="24.95" customHeight="1">
      <c r="A64" s="25"/>
      <c r="B64" s="25"/>
      <c r="C64" s="25"/>
      <c r="D64" s="25"/>
      <c r="E64" s="25"/>
      <c r="F64" s="25"/>
      <c r="G64" s="25"/>
      <c r="H64" s="25"/>
      <c r="I64" s="27"/>
      <c r="J64" s="42"/>
      <c r="K64" s="10"/>
    </row>
    <row r="65" spans="1:11" ht="24.95" customHeight="1">
      <c r="A65" s="34"/>
      <c r="B65" s="34"/>
      <c r="C65" s="34"/>
      <c r="D65" s="25"/>
      <c r="E65" s="25"/>
      <c r="F65" s="25"/>
      <c r="G65" s="25"/>
      <c r="H65" s="25"/>
      <c r="I65" s="27"/>
      <c r="J65" s="42"/>
      <c r="K65" s="10"/>
    </row>
    <row r="66" spans="1:11" ht="24.95" customHeight="1">
      <c r="A66" s="25"/>
      <c r="B66" s="25"/>
      <c r="C66" s="25"/>
      <c r="D66" s="25"/>
      <c r="E66" s="25"/>
      <c r="F66" s="25"/>
      <c r="G66" s="25"/>
      <c r="H66" s="25"/>
      <c r="I66" s="51"/>
      <c r="J66" s="52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 ht="20.100000000000001" customHeight="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 ht="20.100000000000001" customHeight="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 ht="20.100000000000001" customHeight="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 ht="20.100000000000001" customHeight="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 ht="20.10000000000000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 ht="20.10000000000000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 ht="20.10000000000000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 ht="20.10000000000000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 ht="20.10000000000000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 ht="20.10000000000000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F196" s="25"/>
      <c r="G196" s="25"/>
      <c r="H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F197" s="25"/>
      <c r="G197" s="25"/>
      <c r="H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F198" s="25"/>
      <c r="G198" s="25"/>
      <c r="H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F199" s="25"/>
      <c r="G199" s="25"/>
      <c r="H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F200" s="25"/>
      <c r="G200" s="25"/>
      <c r="H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F201" s="25"/>
      <c r="G201" s="25"/>
      <c r="H201" s="25"/>
      <c r="I201" s="25"/>
      <c r="J201" s="10"/>
      <c r="K201" s="10"/>
    </row>
    <row r="202" spans="1:11">
      <c r="A202" s="25"/>
      <c r="B202" s="25"/>
      <c r="C202" s="25"/>
      <c r="D202" s="25"/>
      <c r="E202" s="25"/>
      <c r="F202" s="25"/>
      <c r="G202" s="25"/>
      <c r="H202" s="25"/>
      <c r="I202" s="25"/>
      <c r="J202" s="10"/>
      <c r="K202" s="10"/>
    </row>
    <row r="203" spans="1:11">
      <c r="A203" s="25"/>
      <c r="B203" s="25"/>
      <c r="C203" s="25"/>
      <c r="D203" s="25"/>
      <c r="E203" s="25"/>
      <c r="F203" s="25"/>
      <c r="G203" s="25"/>
      <c r="H203" s="25"/>
      <c r="I203" s="25"/>
      <c r="J203" s="10"/>
      <c r="K203" s="10"/>
    </row>
    <row r="204" spans="1:11">
      <c r="A204" s="25"/>
      <c r="B204" s="25"/>
      <c r="C204" s="25"/>
      <c r="D204" s="25"/>
      <c r="E204" s="25"/>
      <c r="F204" s="25"/>
      <c r="G204" s="25"/>
      <c r="H204" s="25"/>
      <c r="I204" s="25"/>
      <c r="J204" s="10"/>
      <c r="K204" s="10"/>
    </row>
    <row r="205" spans="1:11">
      <c r="A205" s="25"/>
      <c r="B205" s="25"/>
      <c r="C205" s="25"/>
      <c r="D205" s="25"/>
      <c r="E205" s="25"/>
      <c r="F205" s="25"/>
      <c r="G205" s="25"/>
      <c r="H205" s="25"/>
      <c r="I205" s="25"/>
      <c r="J205" s="10"/>
      <c r="K205" s="10"/>
    </row>
    <row r="206" spans="1:11">
      <c r="A206" s="25"/>
      <c r="B206" s="25"/>
      <c r="C206" s="25"/>
      <c r="D206" s="25"/>
      <c r="E206" s="25"/>
      <c r="I206" s="25"/>
      <c r="J206" s="10"/>
      <c r="K206" s="10"/>
    </row>
    <row r="207" spans="1:11">
      <c r="A207" s="25"/>
      <c r="B207" s="25"/>
      <c r="C207" s="25"/>
      <c r="D207" s="25"/>
      <c r="E207" s="25"/>
      <c r="I207" s="25"/>
      <c r="J207" s="10"/>
      <c r="K207" s="10"/>
    </row>
    <row r="208" spans="1:11">
      <c r="A208" s="25"/>
      <c r="B208" s="25"/>
      <c r="C208" s="25"/>
      <c r="D208" s="25"/>
      <c r="E208" s="25"/>
      <c r="I208" s="25"/>
      <c r="J208" s="10"/>
      <c r="K208" s="10"/>
    </row>
    <row r="209" spans="1:11">
      <c r="A209" s="25"/>
      <c r="B209" s="25"/>
      <c r="C209" s="25"/>
      <c r="D209" s="25"/>
      <c r="E209" s="25"/>
      <c r="I209" s="25"/>
      <c r="J209" s="10"/>
      <c r="K209" s="10"/>
    </row>
    <row r="210" spans="1:11">
      <c r="A210" s="25"/>
      <c r="B210" s="25"/>
      <c r="C210" s="25"/>
      <c r="D210" s="25"/>
      <c r="E210" s="25"/>
      <c r="I210" s="25"/>
      <c r="J210" s="10"/>
      <c r="K210" s="10"/>
    </row>
    <row r="211" spans="1:11">
      <c r="A211" s="25"/>
      <c r="B211" s="25"/>
      <c r="C211" s="25"/>
      <c r="D211" s="25"/>
      <c r="E211" s="25"/>
      <c r="I211" s="25"/>
      <c r="J211" s="10"/>
    </row>
  </sheetData>
  <mergeCells count="1">
    <mergeCell ref="A1:D1"/>
  </mergeCells>
  <hyperlinks>
    <hyperlink ref="F7" r:id="rId1" xr:uid="{02AF82D1-5884-4820-88B2-2A9D9EAC92B9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56</v>
      </c>
      <c r="B1" s="84" t="s">
        <v>57</v>
      </c>
      <c r="D1" s="100" t="s">
        <v>58</v>
      </c>
      <c r="H1" s="100" t="s">
        <v>59</v>
      </c>
    </row>
    <row r="2" spans="1:11">
      <c r="A2" s="84" t="s">
        <v>60</v>
      </c>
      <c r="B2" s="84">
        <v>50</v>
      </c>
      <c r="D2" s="101">
        <v>20</v>
      </c>
    </row>
    <row r="3" spans="1:11">
      <c r="A3" s="84" t="s">
        <v>61</v>
      </c>
      <c r="B3">
        <v>40</v>
      </c>
      <c r="D3" s="102">
        <v>25</v>
      </c>
      <c r="I3" s="103" t="s">
        <v>62</v>
      </c>
      <c r="J3" s="103"/>
      <c r="K3" s="103" t="s">
        <v>23</v>
      </c>
    </row>
    <row r="4" spans="1:11">
      <c r="A4" s="84" t="s">
        <v>63</v>
      </c>
      <c r="B4">
        <v>25</v>
      </c>
      <c r="D4" s="102">
        <v>40</v>
      </c>
      <c r="I4" s="84" t="s">
        <v>64</v>
      </c>
      <c r="K4" s="104" t="s">
        <v>65</v>
      </c>
    </row>
    <row r="5" spans="1:11">
      <c r="A5" s="84" t="s">
        <v>66</v>
      </c>
      <c r="B5">
        <v>20</v>
      </c>
      <c r="D5" s="101" t="s">
        <v>67</v>
      </c>
      <c r="I5" s="84" t="s">
        <v>68</v>
      </c>
      <c r="K5" s="39">
        <v>0.4</v>
      </c>
    </row>
    <row r="6" spans="1:11">
      <c r="A6" s="84" t="s">
        <v>69</v>
      </c>
      <c r="B6">
        <v>10</v>
      </c>
      <c r="D6" s="102">
        <v>50</v>
      </c>
      <c r="I6" s="84" t="s">
        <v>70</v>
      </c>
      <c r="K6" s="39">
        <v>0.3</v>
      </c>
    </row>
    <row r="7" spans="1:11">
      <c r="A7" s="84" t="s">
        <v>71</v>
      </c>
      <c r="B7" s="84" t="s">
        <v>72</v>
      </c>
      <c r="D7" s="102">
        <v>80</v>
      </c>
      <c r="I7" s="84" t="s">
        <v>73</v>
      </c>
      <c r="K7" s="39">
        <v>0.25</v>
      </c>
    </row>
    <row r="8" spans="1:11">
      <c r="A8" s="84" t="s">
        <v>74</v>
      </c>
      <c r="B8" s="84">
        <v>20</v>
      </c>
      <c r="D8" s="101" t="s">
        <v>67</v>
      </c>
      <c r="I8" s="84" t="s">
        <v>75</v>
      </c>
      <c r="K8" s="104" t="s">
        <v>76</v>
      </c>
    </row>
    <row r="9" spans="1:11">
      <c r="A9" s="84" t="s">
        <v>77</v>
      </c>
      <c r="B9" s="84"/>
      <c r="D9" s="101">
        <v>75</v>
      </c>
      <c r="I9" s="84"/>
      <c r="K9" s="104"/>
    </row>
    <row r="10" spans="1:11">
      <c r="D10" s="102"/>
      <c r="I10" s="84" t="s">
        <v>78</v>
      </c>
      <c r="K10" s="39"/>
    </row>
    <row r="11" spans="1:11">
      <c r="A11" s="99" t="s">
        <v>79</v>
      </c>
      <c r="D11" s="102"/>
      <c r="K11" s="39"/>
    </row>
    <row r="12" spans="1:11">
      <c r="A12" s="84" t="s">
        <v>80</v>
      </c>
      <c r="D12" s="102"/>
      <c r="K12" s="39"/>
    </row>
    <row r="13" spans="1:11">
      <c r="A13" s="84" t="s">
        <v>81</v>
      </c>
      <c r="D13" s="102"/>
      <c r="K13" s="39"/>
    </row>
    <row r="14" spans="1:11">
      <c r="A14" s="84" t="s">
        <v>82</v>
      </c>
      <c r="D14" s="102"/>
      <c r="K14" s="39"/>
    </row>
    <row r="15" spans="1:11">
      <c r="A15" s="84" t="s">
        <v>83</v>
      </c>
      <c r="D15" s="102"/>
      <c r="K15" s="39"/>
    </row>
    <row r="16" spans="1:11">
      <c r="A16" s="84" t="s">
        <v>84</v>
      </c>
      <c r="D16" s="102"/>
    </row>
    <row r="17" spans="1:8">
      <c r="A17" s="84" t="s">
        <v>85</v>
      </c>
      <c r="D17" s="102"/>
    </row>
    <row r="18" spans="1:8">
      <c r="A18" s="84" t="s">
        <v>86</v>
      </c>
      <c r="D18" s="102"/>
    </row>
    <row r="19" spans="1:8">
      <c r="A19" s="84" t="s">
        <v>87</v>
      </c>
      <c r="D19" s="102"/>
    </row>
    <row r="20" spans="1:8">
      <c r="A20" s="84"/>
      <c r="D20" s="102"/>
    </row>
    <row r="21" spans="1:8">
      <c r="A21" s="84" t="s">
        <v>60</v>
      </c>
      <c r="D21" s="102"/>
    </row>
    <row r="22" spans="1:8">
      <c r="D22" s="102"/>
    </row>
    <row r="23" spans="1:8">
      <c r="A23" s="84" t="s">
        <v>88</v>
      </c>
      <c r="D23" s="102"/>
    </row>
    <row r="24" spans="1:8">
      <c r="D24" s="102"/>
    </row>
    <row r="25" spans="1:8">
      <c r="A25" s="99" t="s">
        <v>89</v>
      </c>
      <c r="D25" s="102"/>
    </row>
    <row r="26" spans="1:8">
      <c r="A26" s="105" t="s">
        <v>90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91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92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93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94</v>
      </c>
      <c r="B30" s="106"/>
      <c r="C30" s="106"/>
      <c r="D30" s="107"/>
      <c r="E30" s="106"/>
      <c r="F30" s="106"/>
      <c r="G30" s="106"/>
      <c r="H30" s="106"/>
    </row>
    <row r="31" spans="1:8">
      <c r="A31" s="150" t="s">
        <v>95</v>
      </c>
      <c r="B31" s="151"/>
      <c r="C31" s="151"/>
      <c r="D31" s="151"/>
      <c r="E31" s="151"/>
      <c r="F31" s="151"/>
      <c r="G31" s="151"/>
      <c r="H31" s="151"/>
    </row>
    <row r="32" spans="1:8">
      <c r="A32" s="150"/>
      <c r="B32" s="151"/>
      <c r="C32" s="151"/>
      <c r="D32" s="151"/>
      <c r="E32" s="151"/>
      <c r="F32" s="151"/>
      <c r="G32" s="151"/>
      <c r="H32" s="151"/>
    </row>
    <row r="33" spans="1:8">
      <c r="A33" s="150"/>
      <c r="B33" s="151"/>
      <c r="C33" s="151"/>
      <c r="D33" s="151"/>
      <c r="E33" s="151"/>
      <c r="F33" s="151"/>
      <c r="G33" s="151"/>
      <c r="H33" s="151"/>
    </row>
    <row r="34" spans="1:8">
      <c r="A34" s="150"/>
      <c r="B34" s="151"/>
      <c r="C34" s="151"/>
      <c r="D34" s="151"/>
      <c r="E34" s="151"/>
      <c r="F34" s="151"/>
      <c r="G34" s="151"/>
      <c r="H34" s="151"/>
    </row>
    <row r="35" spans="1:8">
      <c r="A35" s="151"/>
      <c r="B35" s="151"/>
      <c r="C35" s="151"/>
      <c r="D35" s="151"/>
      <c r="E35" s="151"/>
      <c r="F35" s="151"/>
      <c r="G35" s="151"/>
      <c r="H35" s="151"/>
    </row>
    <row r="36" spans="1:8">
      <c r="A36" s="151" t="s">
        <v>96</v>
      </c>
      <c r="B36" s="151"/>
      <c r="C36" s="151"/>
      <c r="D36" s="151"/>
      <c r="E36" s="151"/>
      <c r="F36" s="151"/>
      <c r="G36" s="151"/>
      <c r="H36" s="151"/>
    </row>
    <row r="37" spans="1:8">
      <c r="A37" s="151"/>
      <c r="B37" s="151"/>
      <c r="C37" s="151"/>
      <c r="D37" s="151"/>
      <c r="E37" s="151"/>
      <c r="F37" s="151"/>
      <c r="G37" s="151"/>
      <c r="H37" s="151"/>
    </row>
    <row r="38" spans="1:8">
      <c r="A38" s="151" t="s">
        <v>97</v>
      </c>
      <c r="B38" s="151"/>
      <c r="C38" s="151"/>
      <c r="D38" s="151"/>
      <c r="E38" s="151"/>
      <c r="F38" s="151"/>
      <c r="G38" s="151"/>
      <c r="H38" s="151"/>
    </row>
    <row r="39" spans="1:8">
      <c r="A39" s="151"/>
      <c r="B39" s="151"/>
      <c r="C39" s="151"/>
      <c r="D39" s="151"/>
      <c r="E39" s="151"/>
      <c r="F39" s="151"/>
      <c r="G39" s="151"/>
      <c r="H39" s="151"/>
    </row>
    <row r="40" spans="1:8">
      <c r="A40" s="151"/>
      <c r="B40" s="151"/>
      <c r="C40" s="151"/>
      <c r="D40" s="151"/>
      <c r="E40" s="151"/>
      <c r="F40" s="151"/>
      <c r="G40" s="151"/>
      <c r="H40" s="151"/>
    </row>
    <row r="41" spans="1:8">
      <c r="A41" s="151" t="s">
        <v>98</v>
      </c>
      <c r="B41" s="151"/>
      <c r="C41" s="151"/>
      <c r="D41" s="151"/>
      <c r="E41" s="151"/>
      <c r="F41" s="151"/>
      <c r="G41" s="151"/>
      <c r="H41" s="151"/>
    </row>
    <row r="42" spans="1:8">
      <c r="A42" s="151"/>
      <c r="B42" s="151"/>
      <c r="C42" s="151"/>
      <c r="D42" s="151"/>
      <c r="E42" s="151"/>
      <c r="F42" s="151"/>
      <c r="G42" s="151"/>
      <c r="H42" s="151"/>
    </row>
    <row r="43" spans="1:8">
      <c r="A43" s="151"/>
      <c r="B43" s="151"/>
      <c r="C43" s="151"/>
      <c r="D43" s="151"/>
      <c r="E43" s="151"/>
      <c r="F43" s="151"/>
      <c r="G43" s="151"/>
      <c r="H43" s="15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99</v>
      </c>
      <c r="C1" s="108" t="s">
        <v>100</v>
      </c>
      <c r="E1" s="108" t="s">
        <v>77</v>
      </c>
    </row>
    <row r="2" spans="1:5" ht="30">
      <c r="A2" s="91" t="s">
        <v>101</v>
      </c>
      <c r="C2" t="s">
        <v>102</v>
      </c>
      <c r="E2" s="91" t="s">
        <v>103</v>
      </c>
    </row>
    <row r="3" spans="1:5">
      <c r="A3" s="91"/>
    </row>
    <row r="4" spans="1:5" ht="30">
      <c r="A4" s="91" t="s">
        <v>104</v>
      </c>
      <c r="C4" s="91" t="s">
        <v>105</v>
      </c>
    </row>
    <row r="5" spans="1:5">
      <c r="A5" s="91"/>
    </row>
    <row r="6" spans="1:5" ht="30">
      <c r="A6" s="91" t="s">
        <v>106</v>
      </c>
    </row>
    <row r="7" spans="1:5" ht="45">
      <c r="A7" s="91"/>
      <c r="C7" s="91" t="s">
        <v>107</v>
      </c>
    </row>
    <row r="8" spans="1:5" ht="30">
      <c r="A8" s="91" t="s">
        <v>106</v>
      </c>
    </row>
    <row r="9" spans="1:5" ht="45">
      <c r="A9" s="91"/>
      <c r="C9" s="91" t="s">
        <v>108</v>
      </c>
    </row>
    <row r="10" spans="1:5" ht="30">
      <c r="A10" s="91" t="s">
        <v>104</v>
      </c>
    </row>
    <row r="11" spans="1:5" ht="30">
      <c r="A11" s="91"/>
      <c r="C11" s="91" t="s">
        <v>109</v>
      </c>
    </row>
    <row r="12" spans="1:5" ht="30">
      <c r="A12" s="91" t="s">
        <v>101</v>
      </c>
    </row>
    <row r="13" spans="1:5">
      <c r="A13" s="91"/>
    </row>
    <row r="14" spans="1:5" ht="30">
      <c r="A14" s="92" t="s">
        <v>110</v>
      </c>
      <c r="C14" s="91" t="s">
        <v>111</v>
      </c>
    </row>
    <row r="15" spans="1:5">
      <c r="A15" s="91"/>
    </row>
    <row r="16" spans="1:5" ht="30">
      <c r="A16" s="91"/>
      <c r="C16" s="91" t="s">
        <v>112</v>
      </c>
    </row>
    <row r="17" spans="1:3">
      <c r="A17" s="91"/>
    </row>
    <row r="18" spans="1:3" ht="30">
      <c r="A18" s="91"/>
      <c r="C18" s="91" t="s">
        <v>113</v>
      </c>
    </row>
    <row r="19" spans="1:3">
      <c r="A19" s="91"/>
    </row>
    <row r="20" spans="1:3" ht="60">
      <c r="A20" s="91"/>
      <c r="C20" s="91" t="s">
        <v>114</v>
      </c>
    </row>
    <row r="21" spans="1:3">
      <c r="A21" s="91"/>
    </row>
    <row r="22" spans="1:3" ht="45">
      <c r="A22" s="91"/>
      <c r="C22" s="91" t="s">
        <v>115</v>
      </c>
    </row>
    <row r="23" spans="1:3">
      <c r="A23" s="91"/>
    </row>
    <row r="24" spans="1:3" ht="30">
      <c r="A24" s="91"/>
      <c r="C24" s="91" t="s">
        <v>116</v>
      </c>
    </row>
    <row r="25" spans="1:3">
      <c r="A25" s="91"/>
    </row>
    <row r="26" spans="1:3">
      <c r="A26" s="91"/>
      <c r="C26" s="86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118</v>
      </c>
      <c r="B1" s="110" t="s">
        <v>119</v>
      </c>
      <c r="C1" s="111" t="s">
        <v>120</v>
      </c>
      <c r="D1" s="112" t="s">
        <v>121</v>
      </c>
      <c r="E1" s="112" t="s">
        <v>122</v>
      </c>
      <c r="F1" s="112" t="s">
        <v>123</v>
      </c>
      <c r="G1" s="112" t="s">
        <v>124</v>
      </c>
      <c r="H1" s="112" t="s">
        <v>125</v>
      </c>
      <c r="I1" s="113" t="s">
        <v>126</v>
      </c>
    </row>
    <row r="2" spans="1:9" ht="19.5" thickBot="1">
      <c r="A2" s="109" t="s">
        <v>127</v>
      </c>
      <c r="C2" s="84" t="s">
        <v>128</v>
      </c>
      <c r="D2" s="84" t="s">
        <v>129</v>
      </c>
      <c r="E2" s="84" t="s">
        <v>130</v>
      </c>
      <c r="F2" s="84" t="s">
        <v>131</v>
      </c>
      <c r="G2" s="84" t="s">
        <v>132</v>
      </c>
      <c r="H2" s="84" t="s">
        <v>133</v>
      </c>
    </row>
    <row r="3" spans="1:9" ht="19.5" thickBot="1">
      <c r="A3" s="109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4"/>
      <c r="B4" s="3" t="s">
        <v>142</v>
      </c>
      <c r="C4" s="3" t="s">
        <v>143</v>
      </c>
      <c r="D4" s="3" t="s">
        <v>144</v>
      </c>
      <c r="E4" s="84" t="s">
        <v>145</v>
      </c>
      <c r="F4" s="84" t="s">
        <v>146</v>
      </c>
      <c r="G4" s="3" t="s">
        <v>147</v>
      </c>
      <c r="H4" s="3" t="s">
        <v>148</v>
      </c>
    </row>
    <row r="5" spans="1:9" ht="18.75">
      <c r="A5" s="114"/>
      <c r="B5" s="3" t="s">
        <v>149</v>
      </c>
      <c r="C5" s="3"/>
      <c r="E5" s="115" t="s">
        <v>150</v>
      </c>
      <c r="F5" s="115" t="s">
        <v>151</v>
      </c>
      <c r="G5" s="3" t="s">
        <v>152</v>
      </c>
    </row>
    <row r="6" spans="1:9" ht="19.5" thickBot="1">
      <c r="A6" s="114"/>
    </row>
    <row r="7" spans="1:9" ht="19.5" thickBot="1">
      <c r="A7" s="109" t="s">
        <v>153</v>
      </c>
      <c r="E7" s="23">
        <v>159778</v>
      </c>
      <c r="F7" s="84" t="s">
        <v>154</v>
      </c>
      <c r="H7" s="23">
        <v>75143</v>
      </c>
    </row>
    <row r="8" spans="1:9" ht="19.5" thickBot="1">
      <c r="A8" s="109" t="s">
        <v>155</v>
      </c>
      <c r="C8" s="84" t="s">
        <v>156</v>
      </c>
      <c r="E8" s="84" t="s">
        <v>156</v>
      </c>
      <c r="F8" s="84" t="s">
        <v>156</v>
      </c>
      <c r="G8" s="84" t="s">
        <v>77</v>
      </c>
      <c r="H8" t="s">
        <v>157</v>
      </c>
      <c r="I8" t="s">
        <v>156</v>
      </c>
    </row>
    <row r="9" spans="1:9">
      <c r="C9" s="84" t="s">
        <v>158</v>
      </c>
      <c r="E9" s="84" t="s">
        <v>158</v>
      </c>
      <c r="F9" s="84" t="s">
        <v>158</v>
      </c>
      <c r="G9" s="84" t="s">
        <v>99</v>
      </c>
      <c r="H9" t="s">
        <v>159</v>
      </c>
      <c r="I9" t="s">
        <v>158</v>
      </c>
    </row>
    <row r="10" spans="1:9">
      <c r="C10" s="84" t="s">
        <v>160</v>
      </c>
      <c r="E10" s="84" t="s">
        <v>160</v>
      </c>
      <c r="F10" s="84" t="s">
        <v>160</v>
      </c>
      <c r="G10" s="84" t="s">
        <v>161</v>
      </c>
      <c r="H10" s="84" t="s">
        <v>166</v>
      </c>
      <c r="I10" t="s">
        <v>160</v>
      </c>
    </row>
    <row r="11" spans="1:9">
      <c r="C11" s="84" t="s">
        <v>162</v>
      </c>
      <c r="E11" s="84" t="s">
        <v>162</v>
      </c>
      <c r="F11" s="84" t="s">
        <v>162</v>
      </c>
      <c r="H11" s="84" t="s">
        <v>167</v>
      </c>
      <c r="I11" t="s">
        <v>162</v>
      </c>
    </row>
    <row r="12" spans="1:9">
      <c r="H12" s="84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2025-03-06T21:25:11Z</cp:lastPrinted>
  <dcterms:created xsi:type="dcterms:W3CDTF">2000-08-02T17:16:16Z</dcterms:created>
  <dcterms:modified xsi:type="dcterms:W3CDTF">2025-03-07T20:17:12Z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