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39 P&amp;C - UCF - One Central Plaza 7&amp;8/01. Quotes/Proposals/"/>
    </mc:Choice>
  </mc:AlternateContent>
  <xr:revisionPtr revIDLastSave="193" documentId="8_{D11E173E-79CB-46D6-8578-82CF93EF3426}" xr6:coauthVersionLast="47" xr6:coauthVersionMax="47" xr10:uidLastSave="{0B128203-482F-49A9-AE24-EC9D08D08BCC}"/>
  <bookViews>
    <workbookView xWindow="28680" yWindow="-120" windowWidth="29040" windowHeight="15720" activeTab="1" xr2:uid="{00000000-000D-0000-FFFF-FFFF00000000}"/>
  </bookViews>
  <sheets>
    <sheet name="Bid Form" sheetId="13" r:id="rId1"/>
    <sheet name="SOV RWP Shades 7th  8th FL " sheetId="31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31" l="1"/>
  <c r="I62" i="31"/>
  <c r="L58" i="31"/>
  <c r="R54" i="31"/>
  <c r="P54" i="31"/>
  <c r="M54" i="31"/>
  <c r="H54" i="31"/>
  <c r="R53" i="31"/>
  <c r="P53" i="31"/>
  <c r="M53" i="31"/>
  <c r="H53" i="31"/>
  <c r="R52" i="31"/>
  <c r="P52" i="31"/>
  <c r="M52" i="31"/>
  <c r="H52" i="31"/>
  <c r="R44" i="31"/>
  <c r="P44" i="31"/>
  <c r="M44" i="31"/>
  <c r="H44" i="31"/>
  <c r="I44" i="31" s="1"/>
  <c r="J44" i="31" s="1"/>
  <c r="R43" i="31"/>
  <c r="P43" i="31"/>
  <c r="M43" i="31"/>
  <c r="H43" i="31"/>
  <c r="R42" i="31"/>
  <c r="P42" i="31"/>
  <c r="M42" i="31"/>
  <c r="H42" i="31"/>
  <c r="I42" i="31" s="1"/>
  <c r="J42" i="31" s="1"/>
  <c r="R41" i="31"/>
  <c r="P41" i="31"/>
  <c r="M41" i="31"/>
  <c r="H41" i="31"/>
  <c r="R40" i="31"/>
  <c r="P40" i="31"/>
  <c r="M40" i="31"/>
  <c r="H40" i="31"/>
  <c r="I40" i="31" s="1"/>
  <c r="J40" i="31" s="1"/>
  <c r="R39" i="31"/>
  <c r="P39" i="31"/>
  <c r="M39" i="31"/>
  <c r="H39" i="31"/>
  <c r="R38" i="31"/>
  <c r="P38" i="31"/>
  <c r="M38" i="31"/>
  <c r="H38" i="31"/>
  <c r="I38" i="31" s="1"/>
  <c r="J38" i="31" s="1"/>
  <c r="R37" i="31"/>
  <c r="P37" i="31"/>
  <c r="M37" i="31"/>
  <c r="H37" i="31"/>
  <c r="R36" i="31"/>
  <c r="P36" i="31"/>
  <c r="M36" i="31"/>
  <c r="H36" i="31"/>
  <c r="I36" i="31" s="1"/>
  <c r="J36" i="31" s="1"/>
  <c r="R35" i="31"/>
  <c r="P35" i="31"/>
  <c r="M35" i="31"/>
  <c r="H35" i="31"/>
  <c r="R34" i="31"/>
  <c r="P34" i="31"/>
  <c r="M34" i="31"/>
  <c r="H34" i="31"/>
  <c r="I34" i="31" s="1"/>
  <c r="J34" i="31" s="1"/>
  <c r="H18" i="31"/>
  <c r="H28" i="31"/>
  <c r="H29" i="31"/>
  <c r="H14" i="31"/>
  <c r="I14" i="31" s="1"/>
  <c r="H19" i="31"/>
  <c r="I19" i="31" s="1"/>
  <c r="J19" i="31" s="1"/>
  <c r="H24" i="31"/>
  <c r="I24" i="31" s="1"/>
  <c r="H26" i="31"/>
  <c r="I26" i="31" s="1"/>
  <c r="H32" i="31"/>
  <c r="I32" i="31" s="1"/>
  <c r="J32" i="31" s="1"/>
  <c r="H55" i="31"/>
  <c r="R28" i="31"/>
  <c r="P28" i="31"/>
  <c r="M28" i="31"/>
  <c r="R27" i="31"/>
  <c r="P27" i="31"/>
  <c r="M27" i="31"/>
  <c r="R26" i="31"/>
  <c r="P26" i="31"/>
  <c r="M26" i="31"/>
  <c r="R25" i="31"/>
  <c r="P25" i="31"/>
  <c r="M25" i="31"/>
  <c r="R24" i="31"/>
  <c r="P24" i="31"/>
  <c r="M24" i="31"/>
  <c r="R23" i="31"/>
  <c r="P23" i="31"/>
  <c r="M23" i="31"/>
  <c r="H23" i="31"/>
  <c r="I23" i="31" s="1"/>
  <c r="R22" i="31"/>
  <c r="P22" i="31"/>
  <c r="M22" i="31"/>
  <c r="H22" i="31" s="1"/>
  <c r="R21" i="31"/>
  <c r="P21" i="31"/>
  <c r="M21" i="31"/>
  <c r="H21" i="31"/>
  <c r="R20" i="31"/>
  <c r="P20" i="31"/>
  <c r="M20" i="31"/>
  <c r="R19" i="31"/>
  <c r="P19" i="31"/>
  <c r="M19" i="31"/>
  <c r="R18" i="31"/>
  <c r="P18" i="31"/>
  <c r="M18" i="31"/>
  <c r="R17" i="31"/>
  <c r="P17" i="31"/>
  <c r="M17" i="31"/>
  <c r="H17" i="31" s="1"/>
  <c r="R16" i="31"/>
  <c r="P16" i="31"/>
  <c r="M16" i="31"/>
  <c r="H16" i="31" s="1"/>
  <c r="R15" i="31"/>
  <c r="P15" i="31"/>
  <c r="M15" i="31"/>
  <c r="R14" i="31"/>
  <c r="P14" i="31"/>
  <c r="M14" i="31"/>
  <c r="R13" i="31"/>
  <c r="P13" i="31"/>
  <c r="M13" i="31"/>
  <c r="G13" i="31" s="1"/>
  <c r="R47" i="31"/>
  <c r="P47" i="31"/>
  <c r="M47" i="31"/>
  <c r="H47" i="31"/>
  <c r="R46" i="31"/>
  <c r="P46" i="31"/>
  <c r="M46" i="31"/>
  <c r="H46" i="31" s="1"/>
  <c r="R45" i="31"/>
  <c r="P45" i="31"/>
  <c r="M45" i="31"/>
  <c r="H45" i="31"/>
  <c r="I45" i="31" s="1"/>
  <c r="R33" i="31"/>
  <c r="P33" i="31"/>
  <c r="M33" i="31"/>
  <c r="H33" i="31" s="1"/>
  <c r="R32" i="31"/>
  <c r="P32" i="31"/>
  <c r="M32" i="31"/>
  <c r="R31" i="31"/>
  <c r="P31" i="31"/>
  <c r="M31" i="31"/>
  <c r="R30" i="31"/>
  <c r="P30" i="31"/>
  <c r="M30" i="31"/>
  <c r="R29" i="31"/>
  <c r="P29" i="31"/>
  <c r="M29" i="31"/>
  <c r="R51" i="31"/>
  <c r="P51" i="31"/>
  <c r="M51" i="31"/>
  <c r="H51" i="31" s="1"/>
  <c r="I51" i="31" s="1"/>
  <c r="R50" i="31"/>
  <c r="P50" i="31"/>
  <c r="M50" i="31"/>
  <c r="R49" i="31"/>
  <c r="P49" i="31"/>
  <c r="M49" i="31"/>
  <c r="R48" i="31"/>
  <c r="P48" i="31"/>
  <c r="M48" i="31"/>
  <c r="H48" i="31"/>
  <c r="I48" i="31" s="1"/>
  <c r="R55" i="31"/>
  <c r="P55" i="31"/>
  <c r="M55" i="31"/>
  <c r="I53" i="31" l="1"/>
  <c r="J53" i="31" s="1"/>
  <c r="I52" i="31"/>
  <c r="J52" i="31" s="1"/>
  <c r="I54" i="31"/>
  <c r="J54" i="31" s="1"/>
  <c r="I35" i="31"/>
  <c r="J35" i="31" s="1"/>
  <c r="I37" i="31"/>
  <c r="J37" i="31" s="1"/>
  <c r="I39" i="31"/>
  <c r="J39" i="31" s="1"/>
  <c r="I41" i="31"/>
  <c r="J41" i="31" s="1"/>
  <c r="I43" i="31"/>
  <c r="J43" i="31" s="1"/>
  <c r="G15" i="31"/>
  <c r="H15" i="31" s="1"/>
  <c r="I15" i="31" s="1"/>
  <c r="J15" i="31" s="1"/>
  <c r="I33" i="31"/>
  <c r="J33" i="31" s="1"/>
  <c r="J45" i="31"/>
  <c r="I21" i="31"/>
  <c r="J21" i="31" s="1"/>
  <c r="J24" i="31"/>
  <c r="J23" i="31"/>
  <c r="I47" i="31"/>
  <c r="J47" i="31" s="1"/>
  <c r="I29" i="31"/>
  <c r="J29" i="31"/>
  <c r="I17" i="31"/>
  <c r="J17" i="31" s="1"/>
  <c r="I28" i="31"/>
  <c r="J28" i="31"/>
  <c r="I16" i="31"/>
  <c r="J16" i="31" s="1"/>
  <c r="I18" i="31"/>
  <c r="J18" i="31" s="1"/>
  <c r="I55" i="31"/>
  <c r="J55" i="31" s="1"/>
  <c r="I46" i="31"/>
  <c r="J46" i="31" s="1"/>
  <c r="I22" i="31"/>
  <c r="J22" i="31" s="1"/>
  <c r="J51" i="31"/>
  <c r="J26" i="31"/>
  <c r="J48" i="31"/>
  <c r="H25" i="31"/>
  <c r="J14" i="31"/>
  <c r="H49" i="31"/>
  <c r="H30" i="31"/>
  <c r="H50" i="31"/>
  <c r="H27" i="31"/>
  <c r="H20" i="31"/>
  <c r="H31" i="31"/>
  <c r="H13" i="31"/>
  <c r="I13" i="31" s="1"/>
  <c r="J13" i="31" s="1"/>
  <c r="L60" i="31"/>
  <c r="P60" i="31" s="1"/>
  <c r="L59" i="31"/>
  <c r="M59" i="31" s="1"/>
  <c r="P58" i="31"/>
  <c r="A57" i="31"/>
  <c r="P57" i="31" s="1"/>
  <c r="H15" i="13"/>
  <c r="H14" i="13"/>
  <c r="I9" i="13"/>
  <c r="P61" i="31"/>
  <c r="M61" i="31"/>
  <c r="H61" i="31"/>
  <c r="J61" i="31" s="1"/>
  <c r="H60" i="31"/>
  <c r="J60" i="31" s="1"/>
  <c r="H59" i="31"/>
  <c r="J59" i="31" s="1"/>
  <c r="H58" i="31"/>
  <c r="J58" i="31" s="1"/>
  <c r="M57" i="31"/>
  <c r="R56" i="31"/>
  <c r="P56" i="31"/>
  <c r="M56" i="31"/>
  <c r="R12" i="31"/>
  <c r="P12" i="31"/>
  <c r="M12" i="31"/>
  <c r="A1" i="31"/>
  <c r="G56" i="31" l="1"/>
  <c r="H56" i="31" s="1"/>
  <c r="I56" i="31" s="1"/>
  <c r="J56" i="31" s="1"/>
  <c r="I25" i="31"/>
  <c r="J25" i="31" s="1"/>
  <c r="I31" i="31"/>
  <c r="J31" i="31"/>
  <c r="I20" i="31"/>
  <c r="J20" i="31"/>
  <c r="I27" i="31"/>
  <c r="J27" i="31"/>
  <c r="I50" i="31"/>
  <c r="J50" i="31"/>
  <c r="I30" i="31"/>
  <c r="J30" i="31"/>
  <c r="I49" i="31"/>
  <c r="J49" i="31"/>
  <c r="H12" i="31"/>
  <c r="M58" i="31"/>
  <c r="H57" i="31"/>
  <c r="J57" i="31" s="1"/>
  <c r="P59" i="31"/>
  <c r="R11" i="31" s="1"/>
  <c r="M60" i="31"/>
  <c r="I12" i="31" l="1"/>
  <c r="J12" i="31" s="1"/>
  <c r="J62" i="31" s="1"/>
  <c r="J25" i="13" s="1"/>
  <c r="Q7" i="31"/>
  <c r="T11" i="31" s="1"/>
  <c r="S11" i="31" l="1"/>
  <c r="I11" i="13"/>
</calcChain>
</file>

<file path=xl/sharedStrings.xml><?xml version="1.0" encoding="utf-8"?>
<sst xmlns="http://schemas.openxmlformats.org/spreadsheetml/2006/main" count="404" uniqueCount="239">
  <si>
    <t>Qty</t>
  </si>
  <si>
    <t>Project:</t>
  </si>
  <si>
    <t>From:</t>
  </si>
  <si>
    <t>Prepared by: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</si>
  <si>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</si>
  <si>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</si>
  <si>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</si>
  <si>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</si>
  <si>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</si>
  <si>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</si>
  <si>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</si>
  <si>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</si>
  <si>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</si>
  <si>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</si>
  <si>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</si>
  <si>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</si>
  <si>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</si>
  <si>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</si>
  <si>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</si>
  <si>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</si>
  <si>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</si>
  <si>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</si>
  <si>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</si>
  <si>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</si>
  <si>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</si>
  <si>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</si>
  <si>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</si>
  <si>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</si>
  <si>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</si>
  <si>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</si>
  <si>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</si>
  <si>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</si>
  <si>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</si>
  <si>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</si>
  <si>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</si>
  <si>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</si>
  <si>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</si>
  <si>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</si>
  <si>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</si>
  <si>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</si>
  <si>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</si>
  <si>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</si>
  <si>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</si>
  <si>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</si>
  <si>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</si>
  <si>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</si>
  <si>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</si>
  <si>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</si>
  <si>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</si>
  <si>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</si>
  <si>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</si>
  <si>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</si>
  <si>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</si>
  <si>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</si>
  <si>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</si>
  <si>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</si>
  <si>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</si>
  <si>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</si>
  <si>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</si>
  <si>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</si>
  <si>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</si>
  <si>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</si>
  <si>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</si>
  <si>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</si>
  <si>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</si>
  <si>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</si>
  <si>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</si>
  <si>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</si>
  <si>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</si>
  <si>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</si>
  <si>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</si>
  <si>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</si>
  <si>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</si>
  <si>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</si>
  <si>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</si>
  <si>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</si>
  <si>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</si>
  <si>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</si>
  <si>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</si>
  <si>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</si>
  <si>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</si>
  <si>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</si>
  <si>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</si>
  <si>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</si>
  <si>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</si>
  <si>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</si>
  <si>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</si>
  <si>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</si>
  <si>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</si>
  <si>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</si>
  <si>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</si>
  <si>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</si>
  <si>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</si>
  <si>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</si>
  <si>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</si>
  <si>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</si>
  <si>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</si>
  <si>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</si>
  <si>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</si>
  <si>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</si>
  <si>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</si>
  <si>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</si>
  <si>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</si>
  <si>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</si>
  <si>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</si>
  <si>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</si>
  <si>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</si>
  <si>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</si>
  <si>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</si>
  <si>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</si>
  <si>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</si>
  <si>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</si>
  <si>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</si>
  <si>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</si>
  <si>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</si>
  <si>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</si>
  <si>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</si>
  <si>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</si>
  <si>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</si>
  <si>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</si>
  <si>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</si>
  <si>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</si>
  <si>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</si>
  <si>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</si>
  <si>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</si>
  <si>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</si>
  <si>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</si>
  <si>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</si>
  <si>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</si>
  <si>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</si>
  <si>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</si>
  <si>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</si>
  <si>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</si>
  <si>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</si>
  <si>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</si>
  <si>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</si>
  <si>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</si>
  <si>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</si>
  <si>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</si>
  <si>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</si>
  <si>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</si>
  <si>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</si>
  <si>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</si>
  <si>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</si>
  <si>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</si>
  <si>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</si>
  <si>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</si>
  <si>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</si>
  <si>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</si>
  <si>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</si>
  <si>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</si>
  <si>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</si>
  <si>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</si>
  <si>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</si>
  <si>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</si>
  <si>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</si>
  <si>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</si>
  <si>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</si>
  <si>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</si>
  <si>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</si>
  <si>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</si>
  <si>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</si>
  <si>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</si>
  <si>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</si>
  <si>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</si>
  <si>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</si>
  <si>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</si>
  <si>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</si>
  <si>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</si>
  <si>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</si>
  <si>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</si>
  <si>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</si>
  <si>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</si>
  <si>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</si>
  <si>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</si>
  <si>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</si>
  <si>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</si>
  <si>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</si>
  <si>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</si>
  <si>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</si>
  <si>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Chattanooga TN </t>
  </si>
  <si>
    <t>UCF - One Central Plaza 7&amp;8</t>
  </si>
  <si>
    <t>RWP Manual Screen Shades with Fascia</t>
  </si>
  <si>
    <t>Standard Chain Clutch Controls</t>
  </si>
  <si>
    <t>Installation based on fastening Shades or Blinds to aluminum window system. Any change in mount substrate or location is subject to surcharge.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</si>
  <si>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</si>
  <si>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Estimate For:  Shades for the 7th &amp; 8th Floors</t>
  </si>
  <si>
    <t>Description: 7th &amp; 8th FL Screen Shades</t>
  </si>
  <si>
    <t>25-139 REV3</t>
  </si>
  <si>
    <t xml:space="preserve">Fabric: Jumble 3% Screen  Color: Charcoal/Bronze </t>
  </si>
  <si>
    <t>Fabric: Jumble 3%  Color: Charcoal/Bronze</t>
  </si>
  <si>
    <t>RWP Solar Screen Shade with Black Fascia</t>
  </si>
  <si>
    <t>Install per Shade</t>
  </si>
  <si>
    <t>Fascia &amp; Hardware Color: Black</t>
  </si>
  <si>
    <t>8th FL-803-2</t>
  </si>
  <si>
    <t>8th FL-803-1</t>
  </si>
  <si>
    <t>8th FL-805-1</t>
  </si>
  <si>
    <t>8th FL-805-2</t>
  </si>
  <si>
    <t>8th FL-805-3</t>
  </si>
  <si>
    <t>8th FL-806-1</t>
  </si>
  <si>
    <t>8th FL-806-2</t>
  </si>
  <si>
    <t>8th FL-806-3</t>
  </si>
  <si>
    <t>8th FL-806-4</t>
  </si>
  <si>
    <t>8th FL-806-5</t>
  </si>
  <si>
    <t>8th FL-806-6</t>
  </si>
  <si>
    <t>8th FL-806-7</t>
  </si>
  <si>
    <t>8th FL-810-1</t>
  </si>
  <si>
    <t>8th FL-810-2</t>
  </si>
  <si>
    <t>8th FL-811-1</t>
  </si>
  <si>
    <t>8th FL-811-2</t>
  </si>
  <si>
    <t>8th FL-812-1</t>
  </si>
  <si>
    <t>8th FL-812-2</t>
  </si>
  <si>
    <t>8th FL-813-1</t>
  </si>
  <si>
    <t>8th FL-813-2</t>
  </si>
  <si>
    <t>8th FL-815-1</t>
  </si>
  <si>
    <t>8th FL-815-2</t>
  </si>
  <si>
    <t>7th FL-703-1</t>
  </si>
  <si>
    <t>7th FL-703-2</t>
  </si>
  <si>
    <t>7th FL-704-1</t>
  </si>
  <si>
    <t>7th FL-704-2</t>
  </si>
  <si>
    <t>7th FL-704-3</t>
  </si>
  <si>
    <t>7th FL-705-1</t>
  </si>
  <si>
    <t>7th FL-705-2</t>
  </si>
  <si>
    <t>7th FL-705-3</t>
  </si>
  <si>
    <t>7th FL-707-1</t>
  </si>
  <si>
    <t>7th FL-707-2</t>
  </si>
  <si>
    <t>7th FL-707-3</t>
  </si>
  <si>
    <t>7th FL-707-4</t>
  </si>
  <si>
    <t>7th FL-710-1</t>
  </si>
  <si>
    <t>7th FL-710-2</t>
  </si>
  <si>
    <t>7th FL-710-3</t>
  </si>
  <si>
    <t>7th FL-710-4</t>
  </si>
  <si>
    <t>7th FL-711-1</t>
  </si>
  <si>
    <t>7th FL-711-2</t>
  </si>
  <si>
    <t>7th FL-712-1</t>
  </si>
  <si>
    <t>7th FL-712-2</t>
  </si>
  <si>
    <t>7th FL-715-1</t>
  </si>
  <si>
    <t>7th FL-715-2</t>
  </si>
  <si>
    <t>Sales Tax, Freight and Installation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</si>
</sst>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6"/>
      <color rgb="FF000000"/>
      <name val="Arial"/>
      <family val="2"/>
    </font>
    <font>
      <sz val="8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30" fillId="0" borderId="0" xfId="0" applyFont="1"/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5" fillId="0" borderId="21" xfId="1" applyFont="1" applyFill="1" applyBorder="1" applyAlignment="1">
      <alignment horizontal="center"/>
    </xf>
    <xf numFmtId="44" fontId="5" fillId="2" borderId="11" xfId="1" applyFont="1" applyFill="1" applyBorder="1" applyAlignment="1">
      <alignment horizontal="center"/>
    </xf>
    <xf numFmtId="13" fontId="0" fillId="0" borderId="10" xfId="0" applyNumberFormat="1" applyBorder="1"/>
    <xf numFmtId="0" fontId="0" fillId="0" borderId="10" xfId="0" applyBorder="1"/>
    <xf numFmtId="9" fontId="0" fillId="5" borderId="0" xfId="6" applyFont="1" applyFill="1"/>
    <xf numFmtId="2" fontId="0" fillId="5" borderId="0" xfId="0" applyNumberFormat="1" applyFill="1"/>
    <xf numFmtId="165" fontId="17" fillId="6" borderId="14" xfId="0" applyNumberFormat="1" applyFont="1" applyFill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0" fontId="0" fillId="7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right"/>
    </xf>
    <xf numFmtId="44" fontId="5" fillId="0" borderId="0" xfId="3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0" fontId="5" fillId="0" borderId="0" xfId="6" applyNumberFormat="1" applyFont="1" applyFill="1" applyBorder="1" applyAlignment="1">
      <alignment horizontal="right"/>
    </xf>
    <xf numFmtId="0" fontId="11" fillId="0" borderId="0" xfId="0" applyFont="1" applyFill="1"/>
    <xf numFmtId="44" fontId="5" fillId="0" borderId="2" xfId="0" applyNumberFormat="1" applyFont="1" applyFill="1" applyBorder="1" applyAlignment="1">
      <alignment horizontal="center"/>
    </xf>
    <xf numFmtId="44" fontId="5" fillId="0" borderId="0" xfId="0" applyNumberFormat="1" applyFont="1" applyFill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opLeftCell="A4" zoomScale="110" zoomScaleNormal="110" workbookViewId="0">
      <selection activeCell="D30" sqref="D30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79" t="str">
        <f>'SOV RWP Shades 7th  8th FL '!F1</f>
        <v>25-139 REV3</v>
      </c>
      <c r="J9" s="7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12</v>
      </c>
      <c r="D11" s="2" t="s">
        <v>33</v>
      </c>
      <c r="H11" s="7" t="s">
        <v>20</v>
      </c>
      <c r="I11" s="80">
        <f ca="1">TODAY()</f>
        <v>45706</v>
      </c>
    </row>
    <row r="12" spans="2:15">
      <c r="B12" s="1"/>
      <c r="H12" s="7"/>
    </row>
    <row r="13" spans="2:15">
      <c r="B13" s="1" t="s">
        <v>2</v>
      </c>
      <c r="D13" s="79" t="s">
        <v>48</v>
      </c>
      <c r="H13" s="7" t="s">
        <v>1</v>
      </c>
    </row>
    <row r="14" spans="2:15">
      <c r="B14" s="1"/>
      <c r="D14" s="2" t="s">
        <v>18</v>
      </c>
      <c r="H14" s="2" t="str">
        <f>'SOV RWP Shades 7th  8th FL '!F3</f>
        <v>UCF - One Central Plaza 7&amp;8</v>
      </c>
    </row>
    <row r="15" spans="2:15">
      <c r="B15" s="1"/>
      <c r="D15" s="2" t="s">
        <v>19</v>
      </c>
      <c r="H15" s="4" t="str">
        <f>'SOV RWP Shades 7th  8th FL '!F4</f>
        <v xml:space="preserve">Chattanooga TN </v>
      </c>
    </row>
    <row r="16" spans="2:15">
      <c r="B16" s="1"/>
    </row>
    <row r="17" spans="1:10">
      <c r="B17" s="7" t="s">
        <v>3</v>
      </c>
      <c r="D17" s="79" t="s">
        <v>171</v>
      </c>
      <c r="H17" s="1" t="s">
        <v>15</v>
      </c>
    </row>
    <row r="18" spans="1:10">
      <c r="D18" s="79" t="s">
        <v>172</v>
      </c>
      <c r="H18" s="2" t="s">
        <v>34</v>
      </c>
    </row>
    <row r="19" spans="1:10">
      <c r="D19" s="2" t="s">
        <v>14</v>
      </c>
    </row>
    <row r="20" spans="1:10" ht="15.75" thickBot="1">
      <c r="B20" s="13"/>
      <c r="C20" s="13"/>
      <c r="D20" s="117" t="s">
        <v>176</v>
      </c>
      <c r="E20" s="13"/>
      <c r="F20" s="13"/>
      <c r="G20" s="13"/>
      <c r="H20" s="13"/>
      <c r="I20" s="117"/>
      <c r="J20" s="13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9" t="s">
        <v>186</v>
      </c>
      <c r="C22" s="139"/>
      <c r="D22" s="139"/>
      <c r="E22" s="139"/>
      <c r="F22" s="139"/>
      <c r="G22" s="139"/>
      <c r="H22" s="139"/>
      <c r="I22" s="139"/>
      <c r="J22" s="123"/>
    </row>
    <row r="23" spans="1:10">
      <c r="B23" s="123"/>
      <c r="C23" s="123"/>
      <c r="D23" s="123"/>
      <c r="E23" s="123"/>
      <c r="F23" s="123"/>
      <c r="G23" s="123"/>
      <c r="H23" s="123"/>
      <c r="I23" s="123"/>
      <c r="J23" s="123"/>
    </row>
    <row r="24" spans="1:10">
      <c r="B24" s="1" t="s">
        <v>187</v>
      </c>
      <c r="C24" s="1"/>
      <c r="D24" s="1"/>
      <c r="E24" s="8"/>
      <c r="F24" s="8"/>
      <c r="H24" s="6"/>
      <c r="I24" s="5"/>
      <c r="J24" s="116" t="s">
        <v>13</v>
      </c>
    </row>
    <row r="25" spans="1:10">
      <c r="B25" s="8">
        <v>44</v>
      </c>
      <c r="C25" s="8" t="s">
        <v>4</v>
      </c>
      <c r="D25" s="81" t="s">
        <v>182</v>
      </c>
      <c r="E25" s="8"/>
      <c r="F25" s="8"/>
      <c r="G25" s="8"/>
      <c r="I25" s="19"/>
      <c r="J25" s="93">
        <f>'SOV RWP Shades 7th  8th FL '!J62</f>
        <v>15910</v>
      </c>
    </row>
    <row r="26" spans="1:10">
      <c r="D26" s="81" t="s">
        <v>193</v>
      </c>
      <c r="E26" s="8"/>
      <c r="F26" s="8"/>
      <c r="G26" s="8"/>
      <c r="I26" s="19"/>
      <c r="J26" s="20"/>
    </row>
    <row r="27" spans="1:10">
      <c r="D27" s="79" t="s">
        <v>189</v>
      </c>
      <c r="E27" s="8"/>
      <c r="F27" s="8"/>
      <c r="G27" s="8"/>
      <c r="I27" s="19"/>
      <c r="J27" s="20"/>
    </row>
    <row r="28" spans="1:10">
      <c r="D28" s="79" t="s">
        <v>183</v>
      </c>
      <c r="E28" s="8"/>
      <c r="F28" s="8"/>
      <c r="G28" s="8"/>
      <c r="I28" s="19"/>
      <c r="J28" s="20"/>
    </row>
    <row r="29" spans="1:10">
      <c r="D29" s="81" t="s">
        <v>238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79"/>
      <c r="B31" s="81" t="s">
        <v>45</v>
      </c>
      <c r="C31" s="119"/>
      <c r="D31" s="79"/>
      <c r="E31" s="119"/>
      <c r="F31" s="119"/>
      <c r="G31" s="119"/>
      <c r="H31" s="120"/>
      <c r="I31" s="5"/>
      <c r="J31" s="79"/>
    </row>
    <row r="32" spans="1:10">
      <c r="B32" s="113" t="s">
        <v>6</v>
      </c>
      <c r="C32" s="137" t="s">
        <v>184</v>
      </c>
      <c r="D32" s="138"/>
      <c r="E32" s="138"/>
      <c r="F32" s="138"/>
      <c r="G32" s="138"/>
      <c r="H32" s="138"/>
      <c r="I32" s="138"/>
      <c r="J32" s="138"/>
    </row>
    <row r="33" spans="1:21">
      <c r="B33" s="112"/>
      <c r="C33" s="138"/>
      <c r="D33" s="138"/>
      <c r="E33" s="138"/>
      <c r="F33" s="138"/>
      <c r="G33" s="138"/>
      <c r="H33" s="138"/>
      <c r="I33" s="138"/>
      <c r="J33" s="138"/>
    </row>
    <row r="34" spans="1:21">
      <c r="B34" s="113" t="s">
        <v>8</v>
      </c>
      <c r="C34" s="137" t="s">
        <v>170</v>
      </c>
      <c r="D34" s="137"/>
      <c r="E34" s="137"/>
      <c r="F34" s="137"/>
      <c r="G34" s="137"/>
      <c r="H34" s="137"/>
      <c r="I34" s="137"/>
      <c r="J34" s="137"/>
    </row>
    <row r="35" spans="1:21" ht="15.75" thickBot="1">
      <c r="B35" s="15"/>
      <c r="C35" s="14"/>
      <c r="D35" s="15"/>
      <c r="E35" s="14"/>
      <c r="F35" s="14"/>
      <c r="G35" s="14"/>
      <c r="H35" s="16"/>
      <c r="I35" s="17"/>
      <c r="J35" s="13"/>
    </row>
    <row r="36" spans="1:21" ht="15" customHeight="1" thickTop="1">
      <c r="A36" s="10"/>
      <c r="B36" s="1" t="s">
        <v>47</v>
      </c>
      <c r="K36" s="2"/>
      <c r="L36" s="2"/>
    </row>
    <row r="37" spans="1:21" ht="15" customHeight="1">
      <c r="A37" s="12"/>
      <c r="B37" s="11" t="s">
        <v>6</v>
      </c>
      <c r="C37" s="4" t="s">
        <v>7</v>
      </c>
      <c r="K37" s="2"/>
      <c r="L37" s="2"/>
      <c r="M37" s="11"/>
      <c r="N37" s="138"/>
      <c r="O37" s="138"/>
      <c r="P37" s="138"/>
      <c r="Q37" s="138"/>
      <c r="R37" s="138"/>
      <c r="S37" s="138"/>
      <c r="T37" s="138"/>
      <c r="U37" s="138"/>
    </row>
    <row r="38" spans="1:21" ht="15" customHeight="1">
      <c r="A38" s="12"/>
      <c r="B38" s="11"/>
      <c r="C38" s="81" t="s">
        <v>178</v>
      </c>
      <c r="K38" s="2"/>
      <c r="L38" s="2"/>
    </row>
    <row r="39" spans="1:21" ht="15" customHeight="1">
      <c r="A39" s="12"/>
      <c r="B39" s="11" t="s">
        <v>8</v>
      </c>
      <c r="C39" s="137" t="s">
        <v>185</v>
      </c>
      <c r="D39" s="138"/>
      <c r="E39" s="138"/>
      <c r="F39" s="138"/>
      <c r="G39" s="138"/>
      <c r="H39" s="138"/>
      <c r="I39" s="138"/>
      <c r="J39" s="138"/>
      <c r="K39" s="2"/>
      <c r="L39" s="2"/>
    </row>
    <row r="40" spans="1:21" ht="15" customHeight="1">
      <c r="A40" s="12"/>
      <c r="B40" s="11" t="s">
        <v>9</v>
      </c>
      <c r="C40" s="140" t="s">
        <v>21</v>
      </c>
      <c r="D40" s="138"/>
      <c r="E40" s="138"/>
      <c r="F40" s="138"/>
      <c r="G40" s="138"/>
      <c r="H40" s="138"/>
      <c r="I40" s="138"/>
      <c r="J40" s="138"/>
      <c r="K40" s="2"/>
      <c r="L40" s="2"/>
    </row>
    <row r="41" spans="1:21" ht="15" customHeight="1">
      <c r="A41" s="12"/>
      <c r="B41" s="11"/>
      <c r="C41" s="138"/>
      <c r="D41" s="138"/>
      <c r="E41" s="138"/>
      <c r="F41" s="138"/>
      <c r="G41" s="138"/>
      <c r="H41" s="138"/>
      <c r="I41" s="138"/>
      <c r="J41" s="138"/>
      <c r="K41" s="2"/>
      <c r="L41" s="2"/>
    </row>
    <row r="42" spans="1:21" ht="15" customHeight="1">
      <c r="A42" s="12"/>
      <c r="B42" s="11" t="s">
        <v>10</v>
      </c>
      <c r="C42" s="141" t="s">
        <v>179</v>
      </c>
      <c r="D42" s="142"/>
      <c r="E42" s="142"/>
      <c r="F42" s="142"/>
      <c r="G42" s="142"/>
      <c r="H42" s="142"/>
      <c r="I42" s="142"/>
      <c r="J42" s="142"/>
      <c r="K42" s="2"/>
      <c r="L42" s="2"/>
    </row>
    <row r="43" spans="1:21" ht="15" customHeight="1">
      <c r="A43" s="12"/>
      <c r="B43" s="11"/>
      <c r="C43" s="142"/>
      <c r="D43" s="142"/>
      <c r="E43" s="142"/>
      <c r="F43" s="142"/>
      <c r="G43" s="142"/>
      <c r="H43" s="142"/>
      <c r="I43" s="142"/>
      <c r="J43" s="142"/>
      <c r="K43" s="2"/>
      <c r="L43" s="2"/>
    </row>
    <row r="44" spans="1:21">
      <c r="A44" s="12"/>
      <c r="B44" s="11" t="s">
        <v>16</v>
      </c>
      <c r="C44" s="137" t="s">
        <v>49</v>
      </c>
      <c r="D44" s="138"/>
      <c r="E44" s="138"/>
      <c r="F44" s="138"/>
      <c r="G44" s="138"/>
      <c r="H44" s="138"/>
      <c r="I44" s="138"/>
      <c r="J44" s="138"/>
      <c r="K44" s="2"/>
      <c r="L44" s="2"/>
    </row>
    <row r="45" spans="1:21">
      <c r="A45" s="12"/>
      <c r="B45" s="11"/>
      <c r="C45" s="138"/>
      <c r="D45" s="138"/>
      <c r="E45" s="138"/>
      <c r="F45" s="138"/>
      <c r="G45" s="138"/>
      <c r="H45" s="138"/>
      <c r="I45" s="138"/>
      <c r="J45" s="138"/>
      <c r="K45" s="2"/>
      <c r="L45" s="2"/>
    </row>
    <row r="46" spans="1:21">
      <c r="A46" s="12"/>
      <c r="B46" s="11"/>
      <c r="K46" s="2"/>
      <c r="L46" s="2"/>
    </row>
    <row r="47" spans="1:21">
      <c r="A47" s="12"/>
      <c r="B47" s="4" t="s">
        <v>11</v>
      </c>
      <c r="K47" s="2"/>
      <c r="L47" s="2"/>
    </row>
    <row r="48" spans="1:21" ht="15" customHeight="1">
      <c r="A48" s="12"/>
      <c r="B48" s="8"/>
      <c r="K48" s="2"/>
      <c r="L48" s="2"/>
    </row>
    <row r="49" spans="1:12" ht="15" customHeight="1">
      <c r="A49" s="12"/>
      <c r="B49" s="81" t="s">
        <v>175</v>
      </c>
      <c r="K49" s="2"/>
      <c r="L49" s="2"/>
    </row>
    <row r="50" spans="1:12" ht="15" customHeight="1">
      <c r="A50" s="12"/>
      <c r="B50" s="1" t="s">
        <v>48</v>
      </c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  <row r="53" spans="1:12" ht="15" customHeight="1">
      <c r="A53" s="12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B55" s="11"/>
      <c r="K55" s="2"/>
      <c r="L55" s="2"/>
    </row>
    <row r="56" spans="1:12" ht="15" customHeight="1">
      <c r="A56" s="12"/>
      <c r="K56" s="2"/>
      <c r="L56" s="2"/>
    </row>
    <row r="57" spans="1:12" ht="15" customHeight="1">
      <c r="A57" s="12"/>
      <c r="K57" s="2"/>
      <c r="L57" s="2"/>
    </row>
    <row r="58" spans="1:12" ht="15" customHeight="1">
      <c r="A58" s="12"/>
      <c r="B58" s="11"/>
      <c r="K58" s="2"/>
      <c r="L58" s="2"/>
    </row>
  </sheetData>
  <mergeCells count="8">
    <mergeCell ref="C44:J45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dimension ref="A1:T234"/>
  <sheetViews>
    <sheetView tabSelected="1" topLeftCell="C45" zoomScale="90" zoomScaleNormal="90" workbookViewId="0">
      <selection activeCell="O3" sqref="O3"/>
    </sheetView>
  </sheetViews>
  <sheetFormatPr defaultColWidth="9.42578125" defaultRowHeight="15"/>
  <cols>
    <col min="1" max="1" width="5.5703125" style="24" customWidth="1"/>
    <col min="2" max="2" width="29.42578125" style="24" customWidth="1"/>
    <col min="3" max="3" width="15.7109375" style="24" customWidth="1"/>
    <col min="4" max="4" width="10.5703125" style="24" customWidth="1"/>
    <col min="5" max="5" width="50.5703125" style="24" customWidth="1"/>
    <col min="6" max="6" width="48.140625" style="24" customWidth="1"/>
    <col min="7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45706</v>
      </c>
      <c r="B1" s="143"/>
      <c r="C1" s="143"/>
      <c r="D1" s="143"/>
      <c r="E1" s="22" t="s">
        <v>17</v>
      </c>
      <c r="F1" s="23" t="s">
        <v>188</v>
      </c>
      <c r="G1"/>
      <c r="L1" s="146"/>
      <c r="M1" s="147"/>
      <c r="N1" s="148"/>
      <c r="O1" s="149"/>
      <c r="R1" s="2"/>
    </row>
    <row r="2" spans="1:20" ht="16.350000000000001" customHeight="1">
      <c r="A2" s="21"/>
      <c r="B2" s="21"/>
      <c r="C2" s="21"/>
      <c r="E2"/>
      <c r="G2" s="26"/>
      <c r="L2" s="146"/>
      <c r="M2" s="147"/>
      <c r="N2" s="150"/>
      <c r="O2" s="27"/>
      <c r="R2" s="65"/>
    </row>
    <row r="3" spans="1:20" s="29" customFormat="1" ht="25.15" customHeight="1" thickBot="1">
      <c r="A3" s="28" t="s">
        <v>48</v>
      </c>
      <c r="B3" s="28"/>
      <c r="C3" s="28"/>
      <c r="D3" s="22"/>
      <c r="E3" s="22" t="s">
        <v>1</v>
      </c>
      <c r="F3" s="121" t="s">
        <v>181</v>
      </c>
      <c r="G3" s="28"/>
      <c r="H3" s="22"/>
      <c r="I3" s="22"/>
      <c r="L3" s="151"/>
      <c r="M3" s="147"/>
      <c r="N3" s="150"/>
      <c r="O3" s="152"/>
    </row>
    <row r="4" spans="1:20" s="29" customFormat="1" ht="25.15" customHeight="1" thickTop="1">
      <c r="A4" s="28" t="s">
        <v>18</v>
      </c>
      <c r="B4" s="22"/>
      <c r="C4" s="22"/>
      <c r="D4" s="22"/>
      <c r="E4" s="22"/>
      <c r="F4" s="23" t="s">
        <v>180</v>
      </c>
      <c r="G4" s="28"/>
      <c r="H4" s="22"/>
      <c r="I4" s="22"/>
      <c r="L4" s="151"/>
      <c r="M4" s="149"/>
      <c r="N4" s="149"/>
      <c r="O4" s="153"/>
    </row>
    <row r="5" spans="1:20" s="29" customFormat="1" ht="25.15" customHeight="1">
      <c r="A5" s="28" t="s">
        <v>19</v>
      </c>
      <c r="B5" s="22"/>
      <c r="C5" s="22"/>
      <c r="D5" s="22"/>
      <c r="E5" s="22" t="s">
        <v>3</v>
      </c>
      <c r="F5" s="28" t="s">
        <v>171</v>
      </c>
      <c r="G5" s="28"/>
      <c r="H5" s="22"/>
      <c r="I5" s="22"/>
    </row>
    <row r="6" spans="1:20" s="29" customFormat="1" ht="25.15" customHeight="1">
      <c r="A6" s="22"/>
      <c r="B6" s="22"/>
      <c r="C6" s="22"/>
      <c r="D6" s="22"/>
      <c r="E6" s="22"/>
      <c r="F6" s="29" t="s">
        <v>173</v>
      </c>
      <c r="G6" s="22"/>
      <c r="H6" s="22"/>
      <c r="I6" s="22"/>
    </row>
    <row r="7" spans="1:20" s="29" customFormat="1" ht="25.15" customHeight="1">
      <c r="A7" s="22"/>
      <c r="B7" s="22"/>
      <c r="C7" s="22"/>
      <c r="D7" s="22"/>
      <c r="E7" s="22"/>
      <c r="F7" s="94" t="s">
        <v>174</v>
      </c>
      <c r="G7" s="22"/>
      <c r="H7" s="22"/>
      <c r="I7" s="22"/>
      <c r="P7" s="66" t="s">
        <v>42</v>
      </c>
      <c r="Q7" s="65">
        <f>SUM(H12:H61)</f>
        <v>14855.2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6"/>
      <c r="E9" s="26"/>
      <c r="Q9" s="67" t="s">
        <v>43</v>
      </c>
      <c r="R9" s="68"/>
      <c r="S9" s="68"/>
      <c r="T9" s="69"/>
    </row>
    <row r="10" spans="1:20" s="38" customFormat="1" ht="14.45" customHeight="1">
      <c r="A10" s="34"/>
      <c r="B10" s="34"/>
      <c r="C10" s="34"/>
      <c r="D10" s="34"/>
      <c r="E10" s="34"/>
      <c r="F10" s="34" t="s">
        <v>25</v>
      </c>
      <c r="G10" s="35" t="s">
        <v>26</v>
      </c>
      <c r="H10" s="35" t="s">
        <v>27</v>
      </c>
      <c r="I10" s="88" t="s">
        <v>28</v>
      </c>
      <c r="J10" s="35" t="s">
        <v>26</v>
      </c>
      <c r="K10" s="36"/>
      <c r="L10"/>
      <c r="M10" s="132">
        <v>0.65</v>
      </c>
      <c r="Q10" s="70"/>
      <c r="R10" s="41" t="s">
        <v>39</v>
      </c>
      <c r="S10" s="41" t="s">
        <v>40</v>
      </c>
      <c r="T10" s="71" t="s">
        <v>41</v>
      </c>
    </row>
    <row r="11" spans="1:20" s="38" customFormat="1" ht="24.95" customHeight="1" thickBot="1">
      <c r="A11" s="77" t="s">
        <v>0</v>
      </c>
      <c r="B11" s="77" t="s">
        <v>46</v>
      </c>
      <c r="C11" s="77" t="s">
        <v>35</v>
      </c>
      <c r="D11" s="78" t="s">
        <v>36</v>
      </c>
      <c r="E11" s="78" t="s">
        <v>29</v>
      </c>
      <c r="F11" s="77" t="s">
        <v>30</v>
      </c>
      <c r="G11" s="77" t="s">
        <v>4</v>
      </c>
      <c r="H11" s="77" t="s">
        <v>5</v>
      </c>
      <c r="I11" s="89">
        <v>9.2499999999999999E-2</v>
      </c>
      <c r="J11" s="77" t="s">
        <v>5</v>
      </c>
      <c r="K11" s="36"/>
      <c r="L11" t="s">
        <v>24</v>
      </c>
      <c r="M11" t="s">
        <v>23</v>
      </c>
      <c r="P11" s="38" t="s">
        <v>38</v>
      </c>
      <c r="Q11" s="72"/>
      <c r="R11" s="73">
        <f>SUM(P12:P61)</f>
        <v>6429.88</v>
      </c>
      <c r="S11" s="73">
        <f>SUM(Q7-R11)</f>
        <v>8425.32</v>
      </c>
      <c r="T11" s="76">
        <f>SUM(Q7-R11)/Q7</f>
        <v>0.56999999999999995</v>
      </c>
    </row>
    <row r="12" spans="1:20" s="41" customFormat="1" ht="30" customHeight="1" thickTop="1">
      <c r="A12" s="51">
        <v>1</v>
      </c>
      <c r="B12" s="122" t="s">
        <v>195</v>
      </c>
      <c r="C12" s="130">
        <v>38.5</v>
      </c>
      <c r="D12" s="130">
        <v>74.5</v>
      </c>
      <c r="E12" s="118" t="s">
        <v>191</v>
      </c>
      <c r="F12" s="118" t="s">
        <v>190</v>
      </c>
      <c r="G12" s="129">
        <v>263</v>
      </c>
      <c r="H12" s="74">
        <f t="shared" ref="H12:H49" si="0">G12*A12</f>
        <v>263</v>
      </c>
      <c r="I12" s="74">
        <f t="shared" ref="I12:I55" si="1">SUM(H12*$I$11)</f>
        <v>24.33</v>
      </c>
      <c r="J12" s="74">
        <f t="shared" ref="J12:J55" si="2">SUM(H12:I12)</f>
        <v>287.33</v>
      </c>
      <c r="K12" s="40"/>
      <c r="L12" s="136">
        <v>91.26</v>
      </c>
      <c r="M12" s="133">
        <f t="shared" ref="M12:M56" si="3">SUM(L12/(1-$M$10))</f>
        <v>260.74</v>
      </c>
      <c r="P12" s="57">
        <f t="shared" ref="P12:P56" si="4">L12*A12</f>
        <v>91.26</v>
      </c>
      <c r="R12" s="75">
        <f t="shared" ref="R12:R56" si="5">SUM(((C12*D12)/144)*A12)</f>
        <v>19.920000000000002</v>
      </c>
      <c r="S12" s="41" t="s">
        <v>44</v>
      </c>
    </row>
    <row r="13" spans="1:20" s="41" customFormat="1" ht="30" customHeight="1">
      <c r="A13" s="51">
        <v>1</v>
      </c>
      <c r="B13" s="122" t="s">
        <v>194</v>
      </c>
      <c r="C13" s="130">
        <v>21.5</v>
      </c>
      <c r="D13" s="130">
        <v>53.25</v>
      </c>
      <c r="E13" s="118" t="s">
        <v>191</v>
      </c>
      <c r="F13" s="118" t="s">
        <v>190</v>
      </c>
      <c r="G13" s="129">
        <f>ROUNDUP(M13,0)</f>
        <v>178</v>
      </c>
      <c r="H13" s="74">
        <f t="shared" si="0"/>
        <v>178</v>
      </c>
      <c r="I13" s="74">
        <f t="shared" si="1"/>
        <v>16.47</v>
      </c>
      <c r="J13" s="74">
        <f t="shared" si="2"/>
        <v>194.47</v>
      </c>
      <c r="K13" s="40"/>
      <c r="L13" s="136">
        <v>62.15</v>
      </c>
      <c r="M13" s="133">
        <f t="shared" si="3"/>
        <v>177.57</v>
      </c>
      <c r="P13" s="57">
        <f t="shared" si="4"/>
        <v>62.15</v>
      </c>
      <c r="R13" s="75">
        <f t="shared" si="5"/>
        <v>7.95</v>
      </c>
      <c r="S13" s="41" t="s">
        <v>44</v>
      </c>
    </row>
    <row r="14" spans="1:20" s="41" customFormat="1" ht="30" customHeight="1">
      <c r="A14" s="50">
        <v>1</v>
      </c>
      <c r="B14" s="127" t="s">
        <v>196</v>
      </c>
      <c r="C14" s="130">
        <v>38.625</v>
      </c>
      <c r="D14" s="130">
        <v>74.5</v>
      </c>
      <c r="E14" s="118" t="s">
        <v>191</v>
      </c>
      <c r="F14" s="118" t="s">
        <v>190</v>
      </c>
      <c r="G14" s="129">
        <v>263</v>
      </c>
      <c r="H14" s="74">
        <f t="shared" si="0"/>
        <v>263</v>
      </c>
      <c r="I14" s="74">
        <f t="shared" si="1"/>
        <v>24.33</v>
      </c>
      <c r="J14" s="74">
        <f t="shared" si="2"/>
        <v>287.33</v>
      </c>
      <c r="K14" s="40"/>
      <c r="L14" s="136">
        <v>91.43</v>
      </c>
      <c r="M14" s="133">
        <f t="shared" si="3"/>
        <v>261.23</v>
      </c>
      <c r="O14" s="55"/>
      <c r="P14" s="57">
        <f t="shared" si="4"/>
        <v>91.43</v>
      </c>
      <c r="R14" s="75">
        <f t="shared" si="5"/>
        <v>19.98</v>
      </c>
      <c r="S14" s="41" t="s">
        <v>44</v>
      </c>
    </row>
    <row r="15" spans="1:20" s="41" customFormat="1" ht="30" customHeight="1">
      <c r="A15" s="51">
        <v>1</v>
      </c>
      <c r="B15" s="122" t="s">
        <v>197</v>
      </c>
      <c r="C15" s="130">
        <v>38.875</v>
      </c>
      <c r="D15" s="130">
        <v>74.5</v>
      </c>
      <c r="E15" s="118" t="s">
        <v>191</v>
      </c>
      <c r="F15" s="118" t="s">
        <v>190</v>
      </c>
      <c r="G15" s="129">
        <f t="shared" ref="G15" si="6">ROUNDUP(M15,0)</f>
        <v>263</v>
      </c>
      <c r="H15" s="74">
        <f t="shared" si="0"/>
        <v>263</v>
      </c>
      <c r="I15" s="74">
        <f t="shared" si="1"/>
        <v>24.33</v>
      </c>
      <c r="J15" s="74">
        <f t="shared" si="2"/>
        <v>287.33</v>
      </c>
      <c r="K15" s="40"/>
      <c r="L15" s="136">
        <v>91.82</v>
      </c>
      <c r="M15" s="133">
        <f t="shared" si="3"/>
        <v>262.33999999999997</v>
      </c>
      <c r="P15" s="57">
        <f t="shared" si="4"/>
        <v>91.82</v>
      </c>
      <c r="R15" s="75">
        <f t="shared" si="5"/>
        <v>20.11</v>
      </c>
      <c r="S15" s="41" t="s">
        <v>44</v>
      </c>
    </row>
    <row r="16" spans="1:20" s="41" customFormat="1" ht="30" customHeight="1">
      <c r="A16" s="50">
        <v>1</v>
      </c>
      <c r="B16" s="127" t="s">
        <v>198</v>
      </c>
      <c r="C16" s="130">
        <v>38.375</v>
      </c>
      <c r="D16" s="130">
        <v>74.5</v>
      </c>
      <c r="E16" s="118" t="s">
        <v>191</v>
      </c>
      <c r="F16" s="118" t="s">
        <v>190</v>
      </c>
      <c r="G16" s="129">
        <v>263</v>
      </c>
      <c r="H16" s="74">
        <f t="shared" si="0"/>
        <v>263</v>
      </c>
      <c r="I16" s="74">
        <f t="shared" si="1"/>
        <v>24.33</v>
      </c>
      <c r="J16" s="74">
        <f t="shared" si="2"/>
        <v>287.33</v>
      </c>
      <c r="K16" s="40"/>
      <c r="L16" s="136">
        <v>91.05</v>
      </c>
      <c r="M16" s="133">
        <f t="shared" si="3"/>
        <v>260.14</v>
      </c>
      <c r="O16" s="55"/>
      <c r="P16" s="57">
        <f t="shared" si="4"/>
        <v>91.05</v>
      </c>
      <c r="R16" s="75">
        <f t="shared" si="5"/>
        <v>19.850000000000001</v>
      </c>
      <c r="S16" s="41" t="s">
        <v>44</v>
      </c>
    </row>
    <row r="17" spans="1:19" s="41" customFormat="1" ht="30" customHeight="1">
      <c r="A17" s="51">
        <v>1</v>
      </c>
      <c r="B17" s="122" t="s">
        <v>199</v>
      </c>
      <c r="C17" s="130">
        <v>38.5</v>
      </c>
      <c r="D17" s="130">
        <v>74.5</v>
      </c>
      <c r="E17" s="118" t="s">
        <v>191</v>
      </c>
      <c r="F17" s="118" t="s">
        <v>190</v>
      </c>
      <c r="G17" s="129">
        <v>263</v>
      </c>
      <c r="H17" s="74">
        <f t="shared" si="0"/>
        <v>263</v>
      </c>
      <c r="I17" s="74">
        <f t="shared" si="1"/>
        <v>24.33</v>
      </c>
      <c r="J17" s="74">
        <f t="shared" si="2"/>
        <v>287.33</v>
      </c>
      <c r="K17" s="40"/>
      <c r="L17" s="136">
        <v>91.26</v>
      </c>
      <c r="M17" s="133">
        <f t="shared" si="3"/>
        <v>260.74</v>
      </c>
      <c r="P17" s="57">
        <f t="shared" si="4"/>
        <v>91.26</v>
      </c>
      <c r="R17" s="75">
        <f t="shared" si="5"/>
        <v>19.920000000000002</v>
      </c>
      <c r="S17" s="41" t="s">
        <v>44</v>
      </c>
    </row>
    <row r="18" spans="1:19" s="41" customFormat="1" ht="30" customHeight="1">
      <c r="A18" s="50">
        <v>1</v>
      </c>
      <c r="B18" s="122" t="s">
        <v>200</v>
      </c>
      <c r="C18" s="130">
        <v>38.25</v>
      </c>
      <c r="D18" s="130">
        <v>74.5</v>
      </c>
      <c r="E18" s="118" t="s">
        <v>191</v>
      </c>
      <c r="F18" s="118" t="s">
        <v>190</v>
      </c>
      <c r="G18" s="129">
        <v>263</v>
      </c>
      <c r="H18" s="61">
        <f t="shared" si="0"/>
        <v>263</v>
      </c>
      <c r="I18" s="74">
        <f t="shared" si="1"/>
        <v>24.33</v>
      </c>
      <c r="J18" s="74">
        <f t="shared" si="2"/>
        <v>287.33</v>
      </c>
      <c r="K18" s="40"/>
      <c r="L18" s="136">
        <v>90.87</v>
      </c>
      <c r="M18" s="133">
        <f t="shared" si="3"/>
        <v>259.63</v>
      </c>
      <c r="O18" s="55"/>
      <c r="P18" s="57">
        <f t="shared" si="4"/>
        <v>90.87</v>
      </c>
      <c r="R18" s="75">
        <f t="shared" si="5"/>
        <v>19.79</v>
      </c>
      <c r="S18" s="41" t="s">
        <v>44</v>
      </c>
    </row>
    <row r="19" spans="1:19" s="41" customFormat="1" ht="30" customHeight="1">
      <c r="A19" s="51">
        <v>1</v>
      </c>
      <c r="B19" s="122" t="s">
        <v>201</v>
      </c>
      <c r="C19" s="130">
        <v>38.75</v>
      </c>
      <c r="D19" s="130">
        <v>74.5</v>
      </c>
      <c r="E19" s="118" t="s">
        <v>191</v>
      </c>
      <c r="F19" s="118" t="s">
        <v>190</v>
      </c>
      <c r="G19" s="129">
        <v>263</v>
      </c>
      <c r="H19" s="74">
        <f t="shared" si="0"/>
        <v>263</v>
      </c>
      <c r="I19" s="74">
        <f t="shared" si="1"/>
        <v>24.33</v>
      </c>
      <c r="J19" s="74">
        <f t="shared" si="2"/>
        <v>287.33</v>
      </c>
      <c r="K19" s="40"/>
      <c r="L19" s="136">
        <v>91.62</v>
      </c>
      <c r="M19" s="133">
        <f t="shared" si="3"/>
        <v>261.77</v>
      </c>
      <c r="P19" s="57">
        <f t="shared" si="4"/>
        <v>91.62</v>
      </c>
      <c r="R19" s="75">
        <f t="shared" si="5"/>
        <v>20.05</v>
      </c>
      <c r="S19" s="41" t="s">
        <v>44</v>
      </c>
    </row>
    <row r="20" spans="1:19" s="41" customFormat="1" ht="30" customHeight="1">
      <c r="A20" s="50">
        <v>1</v>
      </c>
      <c r="B20" s="122" t="s">
        <v>202</v>
      </c>
      <c r="C20" s="130">
        <v>38.5</v>
      </c>
      <c r="D20" s="130">
        <v>74.5</v>
      </c>
      <c r="E20" s="118" t="s">
        <v>191</v>
      </c>
      <c r="F20" s="118" t="s">
        <v>190</v>
      </c>
      <c r="G20" s="129">
        <v>263</v>
      </c>
      <c r="H20" s="61">
        <f t="shared" si="0"/>
        <v>263</v>
      </c>
      <c r="I20" s="74">
        <f t="shared" si="1"/>
        <v>24.33</v>
      </c>
      <c r="J20" s="74">
        <f t="shared" si="2"/>
        <v>287.33</v>
      </c>
      <c r="K20" s="40"/>
      <c r="L20" s="136">
        <v>91.26</v>
      </c>
      <c r="M20" s="133">
        <f t="shared" si="3"/>
        <v>260.74</v>
      </c>
      <c r="O20" s="55"/>
      <c r="P20" s="57">
        <f t="shared" si="4"/>
        <v>91.26</v>
      </c>
      <c r="R20" s="75">
        <f t="shared" si="5"/>
        <v>19.920000000000002</v>
      </c>
      <c r="S20" s="41" t="s">
        <v>44</v>
      </c>
    </row>
    <row r="21" spans="1:19" s="41" customFormat="1" ht="30" customHeight="1">
      <c r="A21" s="51">
        <v>1</v>
      </c>
      <c r="B21" s="122" t="s">
        <v>203</v>
      </c>
      <c r="C21" s="130">
        <v>38.625</v>
      </c>
      <c r="D21" s="130">
        <v>74.5</v>
      </c>
      <c r="E21" s="118" t="s">
        <v>191</v>
      </c>
      <c r="F21" s="118" t="s">
        <v>190</v>
      </c>
      <c r="G21" s="129">
        <v>263</v>
      </c>
      <c r="H21" s="74">
        <f t="shared" ref="H21:H28" si="7">G21*A21</f>
        <v>263</v>
      </c>
      <c r="I21" s="74">
        <f t="shared" si="1"/>
        <v>24.33</v>
      </c>
      <c r="J21" s="74">
        <f t="shared" si="2"/>
        <v>287.33</v>
      </c>
      <c r="K21" s="40"/>
      <c r="L21" s="136">
        <v>91.43</v>
      </c>
      <c r="M21" s="133">
        <f t="shared" ref="M21:M28" si="8">SUM(L21/(1-$M$10))</f>
        <v>261.23</v>
      </c>
      <c r="P21" s="57">
        <f t="shared" ref="P21:P28" si="9">L21*A21</f>
        <v>91.43</v>
      </c>
      <c r="R21" s="75">
        <f t="shared" ref="R21:R28" si="10">SUM(((C21*D21)/144)*A21)</f>
        <v>19.98</v>
      </c>
      <c r="S21" s="41" t="s">
        <v>44</v>
      </c>
    </row>
    <row r="22" spans="1:19" s="41" customFormat="1" ht="30" customHeight="1">
      <c r="A22" s="50">
        <v>1</v>
      </c>
      <c r="B22" s="122" t="s">
        <v>204</v>
      </c>
      <c r="C22" s="130">
        <v>38.125</v>
      </c>
      <c r="D22" s="130">
        <v>74.5</v>
      </c>
      <c r="E22" s="118" t="s">
        <v>191</v>
      </c>
      <c r="F22" s="118" t="s">
        <v>190</v>
      </c>
      <c r="G22" s="129">
        <v>263</v>
      </c>
      <c r="H22" s="61">
        <f t="shared" si="7"/>
        <v>263</v>
      </c>
      <c r="I22" s="74">
        <f t="shared" si="1"/>
        <v>24.33</v>
      </c>
      <c r="J22" s="74">
        <f t="shared" si="2"/>
        <v>287.33</v>
      </c>
      <c r="K22" s="40"/>
      <c r="L22" s="136">
        <v>90.68</v>
      </c>
      <c r="M22" s="133">
        <f t="shared" si="8"/>
        <v>259.08999999999997</v>
      </c>
      <c r="O22" s="55"/>
      <c r="P22" s="57">
        <f t="shared" si="9"/>
        <v>90.68</v>
      </c>
      <c r="R22" s="75">
        <f t="shared" si="10"/>
        <v>19.72</v>
      </c>
      <c r="S22" s="41" t="s">
        <v>44</v>
      </c>
    </row>
    <row r="23" spans="1:19" s="41" customFormat="1" ht="30" customHeight="1">
      <c r="A23" s="51">
        <v>1</v>
      </c>
      <c r="B23" s="122" t="s">
        <v>205</v>
      </c>
      <c r="C23" s="130">
        <v>38.875</v>
      </c>
      <c r="D23" s="130">
        <v>74.5</v>
      </c>
      <c r="E23" s="118" t="s">
        <v>191</v>
      </c>
      <c r="F23" s="118" t="s">
        <v>190</v>
      </c>
      <c r="G23" s="129">
        <v>263</v>
      </c>
      <c r="H23" s="74">
        <f t="shared" si="7"/>
        <v>263</v>
      </c>
      <c r="I23" s="74">
        <f t="shared" si="1"/>
        <v>24.33</v>
      </c>
      <c r="J23" s="74">
        <f t="shared" si="2"/>
        <v>287.33</v>
      </c>
      <c r="K23" s="40"/>
      <c r="L23" s="136">
        <v>91.82</v>
      </c>
      <c r="M23" s="133">
        <f t="shared" si="8"/>
        <v>262.33999999999997</v>
      </c>
      <c r="P23" s="57">
        <f t="shared" si="9"/>
        <v>91.82</v>
      </c>
      <c r="R23" s="75">
        <f t="shared" si="10"/>
        <v>20.11</v>
      </c>
      <c r="S23" s="41" t="s">
        <v>44</v>
      </c>
    </row>
    <row r="24" spans="1:19" s="41" customFormat="1" ht="30" customHeight="1">
      <c r="A24" s="50">
        <v>1</v>
      </c>
      <c r="B24" s="127" t="s">
        <v>206</v>
      </c>
      <c r="C24" s="130">
        <v>38.875</v>
      </c>
      <c r="D24" s="130">
        <v>74.5</v>
      </c>
      <c r="E24" s="118" t="s">
        <v>191</v>
      </c>
      <c r="F24" s="118" t="s">
        <v>190</v>
      </c>
      <c r="G24" s="129">
        <v>263</v>
      </c>
      <c r="H24" s="61">
        <f t="shared" si="7"/>
        <v>263</v>
      </c>
      <c r="I24" s="74">
        <f t="shared" si="1"/>
        <v>24.33</v>
      </c>
      <c r="J24" s="74">
        <f t="shared" si="2"/>
        <v>287.33</v>
      </c>
      <c r="K24" s="40"/>
      <c r="L24" s="136">
        <v>91.82</v>
      </c>
      <c r="M24" s="133">
        <f t="shared" si="8"/>
        <v>262.33999999999997</v>
      </c>
      <c r="O24" s="55"/>
      <c r="P24" s="57">
        <f t="shared" si="9"/>
        <v>91.82</v>
      </c>
      <c r="R24" s="75">
        <f t="shared" si="10"/>
        <v>20.11</v>
      </c>
      <c r="S24" s="41" t="s">
        <v>44</v>
      </c>
    </row>
    <row r="25" spans="1:19" s="41" customFormat="1" ht="30" customHeight="1">
      <c r="A25" s="51">
        <v>1</v>
      </c>
      <c r="B25" s="127" t="s">
        <v>207</v>
      </c>
      <c r="C25" s="130">
        <v>38.375</v>
      </c>
      <c r="D25" s="130">
        <v>74.5</v>
      </c>
      <c r="E25" s="118" t="s">
        <v>191</v>
      </c>
      <c r="F25" s="118" t="s">
        <v>190</v>
      </c>
      <c r="G25" s="129">
        <v>263</v>
      </c>
      <c r="H25" s="74">
        <f t="shared" si="7"/>
        <v>263</v>
      </c>
      <c r="I25" s="74">
        <f t="shared" si="1"/>
        <v>24.33</v>
      </c>
      <c r="J25" s="74">
        <f t="shared" si="2"/>
        <v>287.33</v>
      </c>
      <c r="K25" s="40"/>
      <c r="L25" s="136">
        <v>91.05</v>
      </c>
      <c r="M25" s="133">
        <f t="shared" si="8"/>
        <v>260.14</v>
      </c>
      <c r="P25" s="57">
        <f t="shared" si="9"/>
        <v>91.05</v>
      </c>
      <c r="R25" s="75">
        <f t="shared" si="10"/>
        <v>19.850000000000001</v>
      </c>
      <c r="S25" s="41" t="s">
        <v>44</v>
      </c>
    </row>
    <row r="26" spans="1:19" s="41" customFormat="1" ht="30" customHeight="1">
      <c r="A26" s="50">
        <v>1</v>
      </c>
      <c r="B26" s="127" t="s">
        <v>208</v>
      </c>
      <c r="C26" s="130">
        <v>38.375</v>
      </c>
      <c r="D26" s="130">
        <v>74.5</v>
      </c>
      <c r="E26" s="118" t="s">
        <v>191</v>
      </c>
      <c r="F26" s="118" t="s">
        <v>190</v>
      </c>
      <c r="G26" s="129">
        <v>263</v>
      </c>
      <c r="H26" s="61">
        <f t="shared" si="7"/>
        <v>263</v>
      </c>
      <c r="I26" s="74">
        <f t="shared" si="1"/>
        <v>24.33</v>
      </c>
      <c r="J26" s="74">
        <f t="shared" si="2"/>
        <v>287.33</v>
      </c>
      <c r="K26" s="40"/>
      <c r="L26" s="136">
        <v>91.05</v>
      </c>
      <c r="M26" s="133">
        <f t="shared" si="8"/>
        <v>260.14</v>
      </c>
      <c r="O26" s="55"/>
      <c r="P26" s="57">
        <f t="shared" si="9"/>
        <v>91.05</v>
      </c>
      <c r="R26" s="75">
        <f t="shared" si="10"/>
        <v>19.850000000000001</v>
      </c>
      <c r="S26" s="41" t="s">
        <v>44</v>
      </c>
    </row>
    <row r="27" spans="1:19" s="41" customFormat="1" ht="30" customHeight="1">
      <c r="A27" s="51">
        <v>1</v>
      </c>
      <c r="B27" s="127" t="s">
        <v>209</v>
      </c>
      <c r="C27" s="130">
        <v>38.5</v>
      </c>
      <c r="D27" s="130">
        <v>74.5</v>
      </c>
      <c r="E27" s="118" t="s">
        <v>191</v>
      </c>
      <c r="F27" s="118" t="s">
        <v>190</v>
      </c>
      <c r="G27" s="129">
        <v>263</v>
      </c>
      <c r="H27" s="74">
        <f t="shared" si="7"/>
        <v>263</v>
      </c>
      <c r="I27" s="74">
        <f t="shared" si="1"/>
        <v>24.33</v>
      </c>
      <c r="J27" s="74">
        <f t="shared" si="2"/>
        <v>287.33</v>
      </c>
      <c r="K27" s="40"/>
      <c r="L27" s="136">
        <v>91.26</v>
      </c>
      <c r="M27" s="133">
        <f t="shared" si="8"/>
        <v>260.74</v>
      </c>
      <c r="P27" s="57">
        <f t="shared" si="9"/>
        <v>91.26</v>
      </c>
      <c r="R27" s="75">
        <f t="shared" si="10"/>
        <v>19.920000000000002</v>
      </c>
      <c r="S27" s="41" t="s">
        <v>44</v>
      </c>
    </row>
    <row r="28" spans="1:19" s="41" customFormat="1" ht="30" customHeight="1">
      <c r="A28" s="50">
        <v>1</v>
      </c>
      <c r="B28" s="127" t="s">
        <v>210</v>
      </c>
      <c r="C28" s="130">
        <v>38.375</v>
      </c>
      <c r="D28" s="130">
        <v>74.5</v>
      </c>
      <c r="E28" s="118" t="s">
        <v>191</v>
      </c>
      <c r="F28" s="118" t="s">
        <v>190</v>
      </c>
      <c r="G28" s="129">
        <v>263</v>
      </c>
      <c r="H28" s="61">
        <f t="shared" si="7"/>
        <v>263</v>
      </c>
      <c r="I28" s="74">
        <f t="shared" si="1"/>
        <v>24.33</v>
      </c>
      <c r="J28" s="74">
        <f t="shared" si="2"/>
        <v>287.33</v>
      </c>
      <c r="K28" s="40"/>
      <c r="L28" s="136">
        <v>91.05</v>
      </c>
      <c r="M28" s="133">
        <f t="shared" si="8"/>
        <v>260.14</v>
      </c>
      <c r="O28" s="55"/>
      <c r="P28" s="57">
        <f t="shared" si="9"/>
        <v>91.05</v>
      </c>
      <c r="R28" s="75">
        <f t="shared" si="10"/>
        <v>19.850000000000001</v>
      </c>
      <c r="S28" s="41" t="s">
        <v>44</v>
      </c>
    </row>
    <row r="29" spans="1:19" s="41" customFormat="1" ht="30" customHeight="1">
      <c r="A29" s="51">
        <v>1</v>
      </c>
      <c r="B29" s="127" t="s">
        <v>211</v>
      </c>
      <c r="C29" s="130">
        <v>38.625</v>
      </c>
      <c r="D29" s="130">
        <v>74.5</v>
      </c>
      <c r="E29" s="118" t="s">
        <v>191</v>
      </c>
      <c r="F29" s="118" t="s">
        <v>190</v>
      </c>
      <c r="G29" s="129">
        <v>263</v>
      </c>
      <c r="H29" s="74">
        <f t="shared" ref="H29:H47" si="11">G29*A29</f>
        <v>263</v>
      </c>
      <c r="I29" s="74">
        <f t="shared" si="1"/>
        <v>24.33</v>
      </c>
      <c r="J29" s="74">
        <f t="shared" si="2"/>
        <v>287.33</v>
      </c>
      <c r="K29" s="40"/>
      <c r="L29" s="136">
        <v>91.43</v>
      </c>
      <c r="M29" s="133">
        <f t="shared" ref="M29:M47" si="12">SUM(L29/(1-$M$10))</f>
        <v>261.23</v>
      </c>
      <c r="P29" s="57">
        <f t="shared" ref="P29:P47" si="13">L29*A29</f>
        <v>91.43</v>
      </c>
      <c r="R29" s="75">
        <f t="shared" ref="R29:R47" si="14">SUM(((C29*D29)/144)*A29)</f>
        <v>19.98</v>
      </c>
      <c r="S29" s="41" t="s">
        <v>44</v>
      </c>
    </row>
    <row r="30" spans="1:19" s="41" customFormat="1" ht="30" customHeight="1">
      <c r="A30" s="50">
        <v>1</v>
      </c>
      <c r="B30" s="127" t="s">
        <v>212</v>
      </c>
      <c r="C30" s="131">
        <v>39</v>
      </c>
      <c r="D30" s="130">
        <v>74.5</v>
      </c>
      <c r="E30" s="118" t="s">
        <v>191</v>
      </c>
      <c r="F30" s="118" t="s">
        <v>190</v>
      </c>
      <c r="G30" s="129">
        <v>263</v>
      </c>
      <c r="H30" s="61">
        <f t="shared" si="11"/>
        <v>263</v>
      </c>
      <c r="I30" s="74">
        <f t="shared" si="1"/>
        <v>24.33</v>
      </c>
      <c r="J30" s="74">
        <f t="shared" si="2"/>
        <v>287.33</v>
      </c>
      <c r="K30" s="40"/>
      <c r="L30" s="136">
        <v>91.98</v>
      </c>
      <c r="M30" s="133">
        <f t="shared" si="12"/>
        <v>262.8</v>
      </c>
      <c r="O30" s="55"/>
      <c r="P30" s="57">
        <f t="shared" si="13"/>
        <v>91.98</v>
      </c>
      <c r="R30" s="75">
        <f t="shared" si="14"/>
        <v>20.18</v>
      </c>
      <c r="S30" s="41" t="s">
        <v>44</v>
      </c>
    </row>
    <row r="31" spans="1:19" s="41" customFormat="1" ht="30" customHeight="1">
      <c r="A31" s="51">
        <v>1</v>
      </c>
      <c r="B31" s="127" t="s">
        <v>213</v>
      </c>
      <c r="C31" s="130">
        <v>38.75</v>
      </c>
      <c r="D31" s="130">
        <v>74.5</v>
      </c>
      <c r="E31" s="118" t="s">
        <v>191</v>
      </c>
      <c r="F31" s="118" t="s">
        <v>190</v>
      </c>
      <c r="G31" s="129">
        <v>263</v>
      </c>
      <c r="H31" s="74">
        <f t="shared" si="11"/>
        <v>263</v>
      </c>
      <c r="I31" s="74">
        <f t="shared" si="1"/>
        <v>24.33</v>
      </c>
      <c r="J31" s="74">
        <f t="shared" si="2"/>
        <v>287.33</v>
      </c>
      <c r="K31" s="40"/>
      <c r="L31" s="136">
        <v>91.62</v>
      </c>
      <c r="M31" s="133">
        <f t="shared" si="12"/>
        <v>261.77</v>
      </c>
      <c r="P31" s="57">
        <f t="shared" si="13"/>
        <v>91.62</v>
      </c>
      <c r="R31" s="75">
        <f t="shared" si="14"/>
        <v>20.05</v>
      </c>
      <c r="S31" s="41" t="s">
        <v>44</v>
      </c>
    </row>
    <row r="32" spans="1:19" s="41" customFormat="1" ht="30" customHeight="1">
      <c r="A32" s="50">
        <v>1</v>
      </c>
      <c r="B32" s="127" t="s">
        <v>214</v>
      </c>
      <c r="C32" s="130">
        <v>38.75</v>
      </c>
      <c r="D32" s="130">
        <v>74.5</v>
      </c>
      <c r="E32" s="118" t="s">
        <v>191</v>
      </c>
      <c r="F32" s="118" t="s">
        <v>190</v>
      </c>
      <c r="G32" s="129">
        <v>263</v>
      </c>
      <c r="H32" s="61">
        <f t="shared" si="11"/>
        <v>263</v>
      </c>
      <c r="I32" s="74">
        <f t="shared" si="1"/>
        <v>24.33</v>
      </c>
      <c r="J32" s="74">
        <f t="shared" si="2"/>
        <v>287.33</v>
      </c>
      <c r="K32" s="40"/>
      <c r="L32" s="136">
        <v>91.62</v>
      </c>
      <c r="M32" s="133">
        <f t="shared" si="12"/>
        <v>261.77</v>
      </c>
      <c r="O32" s="55"/>
      <c r="P32" s="57">
        <f t="shared" si="13"/>
        <v>91.62</v>
      </c>
      <c r="R32" s="75">
        <f t="shared" si="14"/>
        <v>20.05</v>
      </c>
      <c r="S32" s="41" t="s">
        <v>44</v>
      </c>
    </row>
    <row r="33" spans="1:19" s="41" customFormat="1" ht="30" customHeight="1">
      <c r="A33" s="51">
        <v>1</v>
      </c>
      <c r="B33" s="127" t="s">
        <v>215</v>
      </c>
      <c r="C33" s="130">
        <v>38.625</v>
      </c>
      <c r="D33" s="130">
        <v>74.5</v>
      </c>
      <c r="E33" s="118" t="s">
        <v>191</v>
      </c>
      <c r="F33" s="118" t="s">
        <v>190</v>
      </c>
      <c r="G33" s="129">
        <v>263</v>
      </c>
      <c r="H33" s="74">
        <f t="shared" si="11"/>
        <v>263</v>
      </c>
      <c r="I33" s="74">
        <f t="shared" si="1"/>
        <v>24.33</v>
      </c>
      <c r="J33" s="74">
        <f t="shared" si="2"/>
        <v>287.33</v>
      </c>
      <c r="K33" s="40"/>
      <c r="L33" s="136">
        <v>91.43</v>
      </c>
      <c r="M33" s="133">
        <f t="shared" si="12"/>
        <v>261.23</v>
      </c>
      <c r="P33" s="57">
        <f t="shared" si="13"/>
        <v>91.43</v>
      </c>
      <c r="R33" s="75">
        <f t="shared" si="14"/>
        <v>19.98</v>
      </c>
      <c r="S33" s="41" t="s">
        <v>44</v>
      </c>
    </row>
    <row r="34" spans="1:19" s="41" customFormat="1" ht="30" customHeight="1">
      <c r="A34" s="50">
        <v>1</v>
      </c>
      <c r="B34" s="122" t="s">
        <v>216</v>
      </c>
      <c r="C34" s="130">
        <v>38.125</v>
      </c>
      <c r="D34" s="130">
        <v>74.5</v>
      </c>
      <c r="E34" s="118" t="s">
        <v>191</v>
      </c>
      <c r="F34" s="118" t="s">
        <v>190</v>
      </c>
      <c r="G34" s="129">
        <v>263</v>
      </c>
      <c r="H34" s="61">
        <f t="shared" ref="H34:H44" si="15">G34*A34</f>
        <v>263</v>
      </c>
      <c r="I34" s="74">
        <f t="shared" ref="I34:I44" si="16">SUM(H34*$I$11)</f>
        <v>24.33</v>
      </c>
      <c r="J34" s="74">
        <f t="shared" ref="J34:J44" si="17">SUM(H34:I34)</f>
        <v>287.33</v>
      </c>
      <c r="K34" s="40"/>
      <c r="L34" s="136">
        <v>90.68</v>
      </c>
      <c r="M34" s="133">
        <f t="shared" ref="M34:M44" si="18">SUM(L34/(1-$M$10))</f>
        <v>259.08999999999997</v>
      </c>
      <c r="O34" s="55"/>
      <c r="P34" s="57">
        <f t="shared" ref="P34:P44" si="19">L34*A34</f>
        <v>90.68</v>
      </c>
      <c r="R34" s="75">
        <f t="shared" ref="R34:R44" si="20">SUM(((C34*D34)/144)*A34)</f>
        <v>19.72</v>
      </c>
      <c r="S34" s="41" t="s">
        <v>44</v>
      </c>
    </row>
    <row r="35" spans="1:19" s="41" customFormat="1" ht="30" customHeight="1">
      <c r="A35" s="51">
        <v>1</v>
      </c>
      <c r="B35" s="122" t="s">
        <v>217</v>
      </c>
      <c r="C35" s="130">
        <v>21.625</v>
      </c>
      <c r="D35" s="130">
        <v>53.25</v>
      </c>
      <c r="E35" s="118" t="s">
        <v>191</v>
      </c>
      <c r="F35" s="118" t="s">
        <v>190</v>
      </c>
      <c r="G35" s="129">
        <v>178</v>
      </c>
      <c r="H35" s="74">
        <f t="shared" si="15"/>
        <v>178</v>
      </c>
      <c r="I35" s="74">
        <f t="shared" si="16"/>
        <v>16.47</v>
      </c>
      <c r="J35" s="74">
        <f t="shared" si="17"/>
        <v>194.47</v>
      </c>
      <c r="K35" s="40"/>
      <c r="L35" s="136">
        <v>62.33</v>
      </c>
      <c r="M35" s="133">
        <f t="shared" si="18"/>
        <v>178.09</v>
      </c>
      <c r="P35" s="57">
        <f t="shared" si="19"/>
        <v>62.33</v>
      </c>
      <c r="R35" s="75">
        <f t="shared" si="20"/>
        <v>8</v>
      </c>
      <c r="S35" s="41" t="s">
        <v>44</v>
      </c>
    </row>
    <row r="36" spans="1:19" s="41" customFormat="1" ht="30" customHeight="1">
      <c r="A36" s="50">
        <v>1</v>
      </c>
      <c r="B36" s="122" t="s">
        <v>218</v>
      </c>
      <c r="C36" s="130">
        <v>38.5</v>
      </c>
      <c r="D36" s="130">
        <v>74.5</v>
      </c>
      <c r="E36" s="118" t="s">
        <v>191</v>
      </c>
      <c r="F36" s="118" t="s">
        <v>190</v>
      </c>
      <c r="G36" s="129">
        <v>263</v>
      </c>
      <c r="H36" s="61">
        <f t="shared" si="15"/>
        <v>263</v>
      </c>
      <c r="I36" s="74">
        <f t="shared" si="16"/>
        <v>24.33</v>
      </c>
      <c r="J36" s="74">
        <f t="shared" si="17"/>
        <v>287.33</v>
      </c>
      <c r="K36" s="40"/>
      <c r="L36" s="136">
        <v>91.26</v>
      </c>
      <c r="M36" s="133">
        <f t="shared" si="18"/>
        <v>260.74</v>
      </c>
      <c r="O36" s="55"/>
      <c r="P36" s="57">
        <f t="shared" si="19"/>
        <v>91.26</v>
      </c>
      <c r="R36" s="75">
        <f t="shared" si="20"/>
        <v>19.920000000000002</v>
      </c>
      <c r="S36" s="41" t="s">
        <v>44</v>
      </c>
    </row>
    <row r="37" spans="1:19" s="41" customFormat="1" ht="30" customHeight="1">
      <c r="A37" s="51">
        <v>1</v>
      </c>
      <c r="B37" s="122" t="s">
        <v>219</v>
      </c>
      <c r="C37" s="130">
        <v>38.25</v>
      </c>
      <c r="D37" s="130">
        <v>74.5</v>
      </c>
      <c r="E37" s="118" t="s">
        <v>191</v>
      </c>
      <c r="F37" s="118" t="s">
        <v>190</v>
      </c>
      <c r="G37" s="129">
        <v>263</v>
      </c>
      <c r="H37" s="74">
        <f t="shared" si="15"/>
        <v>263</v>
      </c>
      <c r="I37" s="74">
        <f t="shared" si="16"/>
        <v>24.33</v>
      </c>
      <c r="J37" s="74">
        <f t="shared" si="17"/>
        <v>287.33</v>
      </c>
      <c r="K37" s="40"/>
      <c r="L37" s="136">
        <v>90.87</v>
      </c>
      <c r="M37" s="133">
        <f t="shared" si="18"/>
        <v>259.63</v>
      </c>
      <c r="P37" s="57">
        <f t="shared" si="19"/>
        <v>90.87</v>
      </c>
      <c r="R37" s="75">
        <f t="shared" si="20"/>
        <v>19.79</v>
      </c>
      <c r="S37" s="41" t="s">
        <v>44</v>
      </c>
    </row>
    <row r="38" spans="1:19" s="41" customFormat="1" ht="30" customHeight="1">
      <c r="A38" s="50">
        <v>1</v>
      </c>
      <c r="B38" s="122" t="s">
        <v>220</v>
      </c>
      <c r="C38" s="130">
        <v>38.375</v>
      </c>
      <c r="D38" s="130">
        <v>74.5</v>
      </c>
      <c r="E38" s="118" t="s">
        <v>191</v>
      </c>
      <c r="F38" s="118" t="s">
        <v>190</v>
      </c>
      <c r="G38" s="129">
        <v>263</v>
      </c>
      <c r="H38" s="61">
        <f t="shared" si="15"/>
        <v>263</v>
      </c>
      <c r="I38" s="74">
        <f t="shared" si="16"/>
        <v>24.33</v>
      </c>
      <c r="J38" s="74">
        <f t="shared" si="17"/>
        <v>287.33</v>
      </c>
      <c r="K38" s="40"/>
      <c r="L38" s="136">
        <v>91.05</v>
      </c>
      <c r="M38" s="133">
        <f t="shared" si="18"/>
        <v>260.14</v>
      </c>
      <c r="O38" s="55"/>
      <c r="P38" s="57">
        <f t="shared" si="19"/>
        <v>91.05</v>
      </c>
      <c r="R38" s="75">
        <f t="shared" si="20"/>
        <v>19.850000000000001</v>
      </c>
      <c r="S38" s="41" t="s">
        <v>44</v>
      </c>
    </row>
    <row r="39" spans="1:19" s="41" customFormat="1" ht="30" customHeight="1">
      <c r="A39" s="51">
        <v>1</v>
      </c>
      <c r="B39" s="122" t="s">
        <v>221</v>
      </c>
      <c r="C39" s="130">
        <v>38.625</v>
      </c>
      <c r="D39" s="130">
        <v>74.5</v>
      </c>
      <c r="E39" s="118" t="s">
        <v>191</v>
      </c>
      <c r="F39" s="118" t="s">
        <v>190</v>
      </c>
      <c r="G39" s="129">
        <v>263</v>
      </c>
      <c r="H39" s="74">
        <f t="shared" si="15"/>
        <v>263</v>
      </c>
      <c r="I39" s="74">
        <f t="shared" si="16"/>
        <v>24.33</v>
      </c>
      <c r="J39" s="74">
        <f t="shared" si="17"/>
        <v>287.33</v>
      </c>
      <c r="K39" s="40"/>
      <c r="L39" s="136">
        <v>91.43</v>
      </c>
      <c r="M39" s="133">
        <f t="shared" si="18"/>
        <v>261.23</v>
      </c>
      <c r="P39" s="57">
        <f t="shared" si="19"/>
        <v>91.43</v>
      </c>
      <c r="R39" s="75">
        <f t="shared" si="20"/>
        <v>19.98</v>
      </c>
      <c r="S39" s="41" t="s">
        <v>44</v>
      </c>
    </row>
    <row r="40" spans="1:19" s="41" customFormat="1" ht="30" customHeight="1">
      <c r="A40" s="50">
        <v>1</v>
      </c>
      <c r="B40" s="122" t="s">
        <v>222</v>
      </c>
      <c r="C40" s="130">
        <v>38.625</v>
      </c>
      <c r="D40" s="130">
        <v>74.5</v>
      </c>
      <c r="E40" s="118" t="s">
        <v>191</v>
      </c>
      <c r="F40" s="118" t="s">
        <v>190</v>
      </c>
      <c r="G40" s="129">
        <v>263</v>
      </c>
      <c r="H40" s="61">
        <f t="shared" si="15"/>
        <v>263</v>
      </c>
      <c r="I40" s="74">
        <f t="shared" si="16"/>
        <v>24.33</v>
      </c>
      <c r="J40" s="74">
        <f t="shared" si="17"/>
        <v>287.33</v>
      </c>
      <c r="K40" s="40"/>
      <c r="L40" s="136">
        <v>91.43</v>
      </c>
      <c r="M40" s="133">
        <f t="shared" si="18"/>
        <v>261.23</v>
      </c>
      <c r="O40" s="55"/>
      <c r="P40" s="57">
        <f t="shared" si="19"/>
        <v>91.43</v>
      </c>
      <c r="R40" s="75">
        <f t="shared" si="20"/>
        <v>19.98</v>
      </c>
      <c r="S40" s="41" t="s">
        <v>44</v>
      </c>
    </row>
    <row r="41" spans="1:19" s="41" customFormat="1" ht="30" customHeight="1">
      <c r="A41" s="51">
        <v>1</v>
      </c>
      <c r="B41" s="122" t="s">
        <v>223</v>
      </c>
      <c r="C41" s="130">
        <v>38.5</v>
      </c>
      <c r="D41" s="130">
        <v>74.5</v>
      </c>
      <c r="E41" s="118" t="s">
        <v>191</v>
      </c>
      <c r="F41" s="118" t="s">
        <v>190</v>
      </c>
      <c r="G41" s="129">
        <v>263</v>
      </c>
      <c r="H41" s="74">
        <f t="shared" si="15"/>
        <v>263</v>
      </c>
      <c r="I41" s="74">
        <f t="shared" si="16"/>
        <v>24.33</v>
      </c>
      <c r="J41" s="74">
        <f t="shared" si="17"/>
        <v>287.33</v>
      </c>
      <c r="K41" s="40"/>
      <c r="L41" s="136">
        <v>91.26</v>
      </c>
      <c r="M41" s="133">
        <f t="shared" si="18"/>
        <v>260.74</v>
      </c>
      <c r="P41" s="57">
        <f t="shared" si="19"/>
        <v>91.26</v>
      </c>
      <c r="R41" s="75">
        <f t="shared" si="20"/>
        <v>19.920000000000002</v>
      </c>
      <c r="S41" s="41" t="s">
        <v>44</v>
      </c>
    </row>
    <row r="42" spans="1:19" s="41" customFormat="1" ht="30" customHeight="1">
      <c r="A42" s="50">
        <v>1</v>
      </c>
      <c r="B42" s="122" t="s">
        <v>224</v>
      </c>
      <c r="C42" s="130">
        <v>38.625</v>
      </c>
      <c r="D42" s="130">
        <v>74.5</v>
      </c>
      <c r="E42" s="118" t="s">
        <v>191</v>
      </c>
      <c r="F42" s="118" t="s">
        <v>190</v>
      </c>
      <c r="G42" s="129">
        <v>263</v>
      </c>
      <c r="H42" s="61">
        <f t="shared" si="15"/>
        <v>263</v>
      </c>
      <c r="I42" s="74">
        <f t="shared" si="16"/>
        <v>24.33</v>
      </c>
      <c r="J42" s="74">
        <f t="shared" si="17"/>
        <v>287.33</v>
      </c>
      <c r="K42" s="40"/>
      <c r="L42" s="136">
        <v>91.43</v>
      </c>
      <c r="M42" s="133">
        <f t="shared" si="18"/>
        <v>261.23</v>
      </c>
      <c r="O42" s="55"/>
      <c r="P42" s="57">
        <f t="shared" si="19"/>
        <v>91.43</v>
      </c>
      <c r="R42" s="75">
        <f t="shared" si="20"/>
        <v>19.98</v>
      </c>
      <c r="S42" s="41" t="s">
        <v>44</v>
      </c>
    </row>
    <row r="43" spans="1:19" s="41" customFormat="1" ht="30" customHeight="1">
      <c r="A43" s="51">
        <v>1</v>
      </c>
      <c r="B43" s="122" t="s">
        <v>225</v>
      </c>
      <c r="C43" s="130">
        <v>38.25</v>
      </c>
      <c r="D43" s="130">
        <v>74.5</v>
      </c>
      <c r="E43" s="118" t="s">
        <v>191</v>
      </c>
      <c r="F43" s="118" t="s">
        <v>190</v>
      </c>
      <c r="G43" s="129">
        <v>263</v>
      </c>
      <c r="H43" s="74">
        <f t="shared" si="15"/>
        <v>263</v>
      </c>
      <c r="I43" s="74">
        <f t="shared" si="16"/>
        <v>24.33</v>
      </c>
      <c r="J43" s="74">
        <f t="shared" si="17"/>
        <v>287.33</v>
      </c>
      <c r="K43" s="40"/>
      <c r="L43" s="136">
        <v>90.87</v>
      </c>
      <c r="M43" s="133">
        <f t="shared" si="18"/>
        <v>259.63</v>
      </c>
      <c r="P43" s="57">
        <f t="shared" si="19"/>
        <v>90.87</v>
      </c>
      <c r="R43" s="75">
        <f t="shared" si="20"/>
        <v>19.79</v>
      </c>
      <c r="S43" s="41" t="s">
        <v>44</v>
      </c>
    </row>
    <row r="44" spans="1:19" s="41" customFormat="1" ht="30" customHeight="1">
      <c r="A44" s="50">
        <v>1</v>
      </c>
      <c r="B44" s="122" t="s">
        <v>226</v>
      </c>
      <c r="C44" s="130">
        <v>38.75</v>
      </c>
      <c r="D44" s="130">
        <v>74.5</v>
      </c>
      <c r="E44" s="118" t="s">
        <v>191</v>
      </c>
      <c r="F44" s="118" t="s">
        <v>190</v>
      </c>
      <c r="G44" s="129">
        <v>263</v>
      </c>
      <c r="H44" s="61">
        <f t="shared" si="15"/>
        <v>263</v>
      </c>
      <c r="I44" s="74">
        <f t="shared" si="16"/>
        <v>24.33</v>
      </c>
      <c r="J44" s="74">
        <f t="shared" si="17"/>
        <v>287.33</v>
      </c>
      <c r="K44" s="40"/>
      <c r="L44" s="136">
        <v>91.62</v>
      </c>
      <c r="M44" s="133">
        <f t="shared" si="18"/>
        <v>261.77</v>
      </c>
      <c r="O44" s="55"/>
      <c r="P44" s="57">
        <f t="shared" si="19"/>
        <v>91.62</v>
      </c>
      <c r="R44" s="75">
        <f t="shared" si="20"/>
        <v>20.05</v>
      </c>
      <c r="S44" s="41" t="s">
        <v>44</v>
      </c>
    </row>
    <row r="45" spans="1:19" s="41" customFormat="1" ht="30" customHeight="1">
      <c r="A45" s="50">
        <v>1</v>
      </c>
      <c r="B45" s="122" t="s">
        <v>227</v>
      </c>
      <c r="C45" s="131">
        <v>39</v>
      </c>
      <c r="D45" s="131">
        <v>65</v>
      </c>
      <c r="E45" s="118" t="s">
        <v>191</v>
      </c>
      <c r="F45" s="118" t="s">
        <v>190</v>
      </c>
      <c r="G45" s="129">
        <v>263</v>
      </c>
      <c r="H45" s="61">
        <f t="shared" si="11"/>
        <v>263</v>
      </c>
      <c r="I45" s="74">
        <f t="shared" si="1"/>
        <v>24.33</v>
      </c>
      <c r="J45" s="74">
        <f t="shared" si="2"/>
        <v>287.33</v>
      </c>
      <c r="K45" s="40"/>
      <c r="L45" s="136">
        <v>89.13</v>
      </c>
      <c r="M45" s="133">
        <f t="shared" si="12"/>
        <v>254.66</v>
      </c>
      <c r="O45" s="55"/>
      <c r="P45" s="57">
        <f t="shared" si="13"/>
        <v>89.13</v>
      </c>
      <c r="R45" s="75">
        <f t="shared" si="14"/>
        <v>17.600000000000001</v>
      </c>
      <c r="S45" s="41" t="s">
        <v>44</v>
      </c>
    </row>
    <row r="46" spans="1:19" s="41" customFormat="1" ht="30" customHeight="1">
      <c r="A46" s="51">
        <v>1</v>
      </c>
      <c r="B46" s="122" t="s">
        <v>228</v>
      </c>
      <c r="C46" s="130">
        <v>38.375</v>
      </c>
      <c r="D46" s="130">
        <v>74.5</v>
      </c>
      <c r="E46" s="118" t="s">
        <v>191</v>
      </c>
      <c r="F46" s="118" t="s">
        <v>190</v>
      </c>
      <c r="G46" s="129">
        <v>263</v>
      </c>
      <c r="H46" s="74">
        <f t="shared" si="11"/>
        <v>263</v>
      </c>
      <c r="I46" s="74">
        <f t="shared" si="1"/>
        <v>24.33</v>
      </c>
      <c r="J46" s="74">
        <f t="shared" si="2"/>
        <v>287.33</v>
      </c>
      <c r="K46" s="40"/>
      <c r="L46" s="136">
        <v>91.05</v>
      </c>
      <c r="M46" s="133">
        <f t="shared" si="12"/>
        <v>260.14</v>
      </c>
      <c r="P46" s="57">
        <f t="shared" si="13"/>
        <v>91.05</v>
      </c>
      <c r="R46" s="75">
        <f t="shared" si="14"/>
        <v>19.850000000000001</v>
      </c>
      <c r="S46" s="41" t="s">
        <v>44</v>
      </c>
    </row>
    <row r="47" spans="1:19" s="41" customFormat="1" ht="30" customHeight="1">
      <c r="A47" s="50">
        <v>1</v>
      </c>
      <c r="B47" s="122" t="s">
        <v>229</v>
      </c>
      <c r="C47" s="130">
        <v>38.75</v>
      </c>
      <c r="D47" s="130">
        <v>74.5</v>
      </c>
      <c r="E47" s="118" t="s">
        <v>191</v>
      </c>
      <c r="F47" s="118" t="s">
        <v>190</v>
      </c>
      <c r="G47" s="129">
        <v>263</v>
      </c>
      <c r="H47" s="61">
        <f t="shared" si="11"/>
        <v>263</v>
      </c>
      <c r="I47" s="74">
        <f t="shared" si="1"/>
        <v>24.33</v>
      </c>
      <c r="J47" s="74">
        <f t="shared" si="2"/>
        <v>287.33</v>
      </c>
      <c r="K47" s="40"/>
      <c r="L47" s="136">
        <v>91.62</v>
      </c>
      <c r="M47" s="133">
        <f t="shared" si="12"/>
        <v>261.77</v>
      </c>
      <c r="O47" s="55"/>
      <c r="P47" s="57">
        <f t="shared" si="13"/>
        <v>91.62</v>
      </c>
      <c r="R47" s="75">
        <f t="shared" si="14"/>
        <v>20.05</v>
      </c>
      <c r="S47" s="41" t="s">
        <v>44</v>
      </c>
    </row>
    <row r="48" spans="1:19" s="41" customFormat="1" ht="30" customHeight="1">
      <c r="A48" s="51">
        <v>1</v>
      </c>
      <c r="B48" s="122" t="s">
        <v>230</v>
      </c>
      <c r="C48" s="130">
        <v>38.625</v>
      </c>
      <c r="D48" s="130">
        <v>74.5</v>
      </c>
      <c r="E48" s="118" t="s">
        <v>191</v>
      </c>
      <c r="F48" s="118" t="s">
        <v>190</v>
      </c>
      <c r="G48" s="129">
        <v>263</v>
      </c>
      <c r="H48" s="74">
        <f t="shared" si="0"/>
        <v>263</v>
      </c>
      <c r="I48" s="74">
        <f t="shared" si="1"/>
        <v>24.33</v>
      </c>
      <c r="J48" s="74">
        <f t="shared" si="2"/>
        <v>287.33</v>
      </c>
      <c r="K48" s="40"/>
      <c r="L48" s="136">
        <v>91.43</v>
      </c>
      <c r="M48" s="133">
        <f t="shared" si="3"/>
        <v>261.23</v>
      </c>
      <c r="P48" s="57">
        <f t="shared" si="4"/>
        <v>91.43</v>
      </c>
      <c r="R48" s="75">
        <f t="shared" si="5"/>
        <v>19.98</v>
      </c>
      <c r="S48" s="41" t="s">
        <v>44</v>
      </c>
    </row>
    <row r="49" spans="1:19" s="41" customFormat="1" ht="30" customHeight="1">
      <c r="A49" s="50">
        <v>1</v>
      </c>
      <c r="B49" s="122" t="s">
        <v>231</v>
      </c>
      <c r="C49" s="130">
        <v>38.25</v>
      </c>
      <c r="D49" s="130">
        <v>74.5</v>
      </c>
      <c r="E49" s="118" t="s">
        <v>191</v>
      </c>
      <c r="F49" s="118" t="s">
        <v>190</v>
      </c>
      <c r="G49" s="129">
        <v>263</v>
      </c>
      <c r="H49" s="61">
        <f t="shared" si="0"/>
        <v>263</v>
      </c>
      <c r="I49" s="74">
        <f t="shared" si="1"/>
        <v>24.33</v>
      </c>
      <c r="J49" s="74">
        <f t="shared" si="2"/>
        <v>287.33</v>
      </c>
      <c r="K49" s="40"/>
      <c r="L49" s="136">
        <v>90.87</v>
      </c>
      <c r="M49" s="133">
        <f t="shared" si="3"/>
        <v>259.63</v>
      </c>
      <c r="O49" s="55"/>
      <c r="P49" s="57">
        <f t="shared" si="4"/>
        <v>90.87</v>
      </c>
      <c r="R49" s="75">
        <f t="shared" si="5"/>
        <v>19.79</v>
      </c>
      <c r="S49" s="41" t="s">
        <v>44</v>
      </c>
    </row>
    <row r="50" spans="1:19" s="41" customFormat="1" ht="30" customHeight="1">
      <c r="A50" s="51">
        <v>1</v>
      </c>
      <c r="B50" s="122" t="s">
        <v>232</v>
      </c>
      <c r="C50" s="130">
        <v>38.375</v>
      </c>
      <c r="D50" s="130">
        <v>74.5</v>
      </c>
      <c r="E50" s="118" t="s">
        <v>191</v>
      </c>
      <c r="F50" s="118" t="s">
        <v>190</v>
      </c>
      <c r="G50" s="129">
        <v>263</v>
      </c>
      <c r="H50" s="74">
        <f t="shared" ref="H50:H54" si="21">G50*A50</f>
        <v>263</v>
      </c>
      <c r="I50" s="74">
        <f t="shared" si="1"/>
        <v>24.33</v>
      </c>
      <c r="J50" s="74">
        <f t="shared" si="2"/>
        <v>287.33</v>
      </c>
      <c r="K50" s="40"/>
      <c r="L50" s="136">
        <v>91.05</v>
      </c>
      <c r="M50" s="133">
        <f t="shared" ref="M50:M54" si="22">SUM(L50/(1-$M$10))</f>
        <v>260.14</v>
      </c>
      <c r="P50" s="57">
        <f t="shared" ref="P50:P54" si="23">L50*A50</f>
        <v>91.05</v>
      </c>
      <c r="R50" s="75">
        <f t="shared" ref="R50:R54" si="24">SUM(((C50*D50)/144)*A50)</f>
        <v>19.850000000000001</v>
      </c>
      <c r="S50" s="41" t="s">
        <v>44</v>
      </c>
    </row>
    <row r="51" spans="1:19" s="41" customFormat="1" ht="30" customHeight="1">
      <c r="A51" s="50">
        <v>1</v>
      </c>
      <c r="B51" s="127" t="s">
        <v>233</v>
      </c>
      <c r="C51" s="130">
        <v>38.875</v>
      </c>
      <c r="D51" s="130">
        <v>74.5</v>
      </c>
      <c r="E51" s="118" t="s">
        <v>191</v>
      </c>
      <c r="F51" s="118" t="s">
        <v>190</v>
      </c>
      <c r="G51" s="129">
        <v>263</v>
      </c>
      <c r="H51" s="61">
        <f t="shared" si="21"/>
        <v>263</v>
      </c>
      <c r="I51" s="74">
        <f t="shared" si="1"/>
        <v>24.33</v>
      </c>
      <c r="J51" s="74">
        <f t="shared" si="2"/>
        <v>287.33</v>
      </c>
      <c r="K51" s="40"/>
      <c r="L51" s="136">
        <v>91.82</v>
      </c>
      <c r="M51" s="133">
        <f t="shared" si="22"/>
        <v>262.33999999999997</v>
      </c>
      <c r="O51" s="55"/>
      <c r="P51" s="57">
        <f t="shared" si="23"/>
        <v>91.82</v>
      </c>
      <c r="R51" s="75">
        <f t="shared" si="24"/>
        <v>20.11</v>
      </c>
      <c r="S51" s="41" t="s">
        <v>44</v>
      </c>
    </row>
    <row r="52" spans="1:19" s="41" customFormat="1" ht="30" customHeight="1">
      <c r="A52" s="51">
        <v>1</v>
      </c>
      <c r="B52" s="122" t="s">
        <v>234</v>
      </c>
      <c r="C52" s="130">
        <v>38.375</v>
      </c>
      <c r="D52" s="130">
        <v>74.5</v>
      </c>
      <c r="E52" s="118" t="s">
        <v>191</v>
      </c>
      <c r="F52" s="118" t="s">
        <v>190</v>
      </c>
      <c r="G52" s="129">
        <v>263</v>
      </c>
      <c r="H52" s="74">
        <f t="shared" si="21"/>
        <v>263</v>
      </c>
      <c r="I52" s="74">
        <f t="shared" ref="I52:I54" si="25">SUM(H52*$I$11)</f>
        <v>24.33</v>
      </c>
      <c r="J52" s="74">
        <f t="shared" ref="J52:J54" si="26">SUM(H52:I52)</f>
        <v>287.33</v>
      </c>
      <c r="K52" s="40"/>
      <c r="L52" s="136">
        <v>91.05</v>
      </c>
      <c r="M52" s="133">
        <f t="shared" si="22"/>
        <v>260.14</v>
      </c>
      <c r="P52" s="57">
        <f t="shared" si="23"/>
        <v>91.05</v>
      </c>
      <c r="R52" s="75">
        <f t="shared" si="24"/>
        <v>19.850000000000001</v>
      </c>
      <c r="S52" s="41" t="s">
        <v>44</v>
      </c>
    </row>
    <row r="53" spans="1:19" s="41" customFormat="1" ht="30" customHeight="1">
      <c r="A53" s="50">
        <v>1</v>
      </c>
      <c r="B53" s="127" t="s">
        <v>235</v>
      </c>
      <c r="C53" s="130">
        <v>38.5</v>
      </c>
      <c r="D53" s="130">
        <v>74.5</v>
      </c>
      <c r="E53" s="118" t="s">
        <v>191</v>
      </c>
      <c r="F53" s="118" t="s">
        <v>190</v>
      </c>
      <c r="G53" s="129">
        <v>263</v>
      </c>
      <c r="H53" s="61">
        <f t="shared" si="21"/>
        <v>263</v>
      </c>
      <c r="I53" s="74">
        <f t="shared" si="25"/>
        <v>24.33</v>
      </c>
      <c r="J53" s="74">
        <f t="shared" si="26"/>
        <v>287.33</v>
      </c>
      <c r="K53" s="40"/>
      <c r="L53" s="136">
        <v>91.26</v>
      </c>
      <c r="M53" s="133">
        <f t="shared" si="22"/>
        <v>260.74</v>
      </c>
      <c r="O53" s="55"/>
      <c r="P53" s="57">
        <f t="shared" si="23"/>
        <v>91.26</v>
      </c>
      <c r="R53" s="75">
        <f t="shared" si="24"/>
        <v>19.920000000000002</v>
      </c>
      <c r="S53" s="41" t="s">
        <v>44</v>
      </c>
    </row>
    <row r="54" spans="1:19" s="41" customFormat="1" ht="30" customHeight="1">
      <c r="A54" s="51">
        <v>1</v>
      </c>
      <c r="B54" s="122" t="s">
        <v>236</v>
      </c>
      <c r="C54" s="130">
        <v>38.625</v>
      </c>
      <c r="D54" s="130">
        <v>74.5</v>
      </c>
      <c r="E54" s="118" t="s">
        <v>191</v>
      </c>
      <c r="F54" s="118" t="s">
        <v>190</v>
      </c>
      <c r="G54" s="129">
        <v>263</v>
      </c>
      <c r="H54" s="74">
        <f t="shared" si="21"/>
        <v>263</v>
      </c>
      <c r="I54" s="74">
        <f t="shared" si="25"/>
        <v>24.33</v>
      </c>
      <c r="J54" s="74">
        <f t="shared" si="26"/>
        <v>287.33</v>
      </c>
      <c r="K54" s="40"/>
      <c r="L54" s="136">
        <v>91.43</v>
      </c>
      <c r="M54" s="133">
        <f t="shared" si="22"/>
        <v>261.23</v>
      </c>
      <c r="P54" s="57">
        <f t="shared" si="23"/>
        <v>91.43</v>
      </c>
      <c r="R54" s="75">
        <f t="shared" si="24"/>
        <v>19.98</v>
      </c>
      <c r="S54" s="41" t="s">
        <v>44</v>
      </c>
    </row>
    <row r="55" spans="1:19" s="41" customFormat="1" ht="30" customHeight="1">
      <c r="A55" s="51">
        <v>1</v>
      </c>
      <c r="B55" s="127" t="s">
        <v>237</v>
      </c>
      <c r="C55" s="131">
        <v>39</v>
      </c>
      <c r="D55" s="130">
        <v>74.5</v>
      </c>
      <c r="E55" s="118" t="s">
        <v>191</v>
      </c>
      <c r="F55" s="118" t="s">
        <v>190</v>
      </c>
      <c r="G55" s="129">
        <v>263</v>
      </c>
      <c r="H55" s="74">
        <f t="shared" ref="H55" si="27">G55*A55</f>
        <v>263</v>
      </c>
      <c r="I55" s="74">
        <f t="shared" si="1"/>
        <v>24.33</v>
      </c>
      <c r="J55" s="74">
        <f t="shared" si="2"/>
        <v>287.33</v>
      </c>
      <c r="K55" s="40"/>
      <c r="L55" s="136">
        <v>91.98</v>
      </c>
      <c r="M55" s="133">
        <f t="shared" ref="M55" si="28">SUM(L55/(1-$M$10))</f>
        <v>262.8</v>
      </c>
      <c r="P55" s="57">
        <f t="shared" ref="P55" si="29">L55*A55</f>
        <v>91.98</v>
      </c>
      <c r="R55" s="75">
        <f t="shared" ref="R55" si="30">SUM(((C55*D55)/144)*A55)</f>
        <v>20.18</v>
      </c>
      <c r="S55" s="41" t="s">
        <v>44</v>
      </c>
    </row>
    <row r="56" spans="1:19" s="41" customFormat="1" ht="30" customHeight="1" thickBot="1">
      <c r="A56" s="124"/>
      <c r="B56" s="124"/>
      <c r="C56" s="124"/>
      <c r="D56" s="124"/>
      <c r="E56" s="125"/>
      <c r="F56" s="125"/>
      <c r="G56" s="128">
        <f t="shared" ref="G56" si="31">ROUNDUP(M56,2)</f>
        <v>0</v>
      </c>
      <c r="H56" s="126">
        <f t="shared" ref="H56:H57" si="32">G56*A56</f>
        <v>0</v>
      </c>
      <c r="I56" s="126">
        <f t="shared" ref="I56" si="33">SUM(H56*$I$11)</f>
        <v>0</v>
      </c>
      <c r="J56" s="126">
        <f t="shared" ref="J56" si="34">SUM(H56:I56)</f>
        <v>0</v>
      </c>
      <c r="K56" s="40"/>
      <c r="L56" s="136"/>
      <c r="M56" s="53">
        <f t="shared" si="3"/>
        <v>0</v>
      </c>
      <c r="O56" s="55"/>
      <c r="P56" s="57">
        <f t="shared" si="4"/>
        <v>0</v>
      </c>
      <c r="R56" s="75">
        <f t="shared" si="5"/>
        <v>0</v>
      </c>
    </row>
    <row r="57" spans="1:19" s="41" customFormat="1" ht="30" customHeight="1">
      <c r="A57" s="51">
        <f>SUM(A12:A56)</f>
        <v>44</v>
      </c>
      <c r="B57" s="114"/>
      <c r="C57" s="114"/>
      <c r="D57" s="114"/>
      <c r="E57" s="39" t="s">
        <v>192</v>
      </c>
      <c r="F57" s="39"/>
      <c r="G57" s="74">
        <v>45</v>
      </c>
      <c r="H57" s="115">
        <f t="shared" si="32"/>
        <v>1980</v>
      </c>
      <c r="I57" s="74"/>
      <c r="J57" s="74">
        <f>SUM(H57:I57)</f>
        <v>1980</v>
      </c>
      <c r="K57" s="40"/>
      <c r="L57" s="136">
        <v>35</v>
      </c>
      <c r="M57" s="53">
        <f>SUM(L57/(1-$N$57))</f>
        <v>46.67</v>
      </c>
      <c r="N57" s="37">
        <v>0.25</v>
      </c>
      <c r="O57" s="54"/>
      <c r="P57" s="57">
        <f>L57*A57</f>
        <v>1540</v>
      </c>
      <c r="Q57" s="64"/>
      <c r="R57" s="83" t="s">
        <v>52</v>
      </c>
    </row>
    <row r="58" spans="1:19" s="41" customFormat="1" ht="30" customHeight="1">
      <c r="A58" s="50">
        <v>1</v>
      </c>
      <c r="B58" s="60"/>
      <c r="C58" s="60"/>
      <c r="D58" s="60"/>
      <c r="E58" s="56" t="s">
        <v>31</v>
      </c>
      <c r="F58" s="56"/>
      <c r="G58" s="74">
        <v>135</v>
      </c>
      <c r="H58" s="62">
        <f>SUM(G58*A58)</f>
        <v>135</v>
      </c>
      <c r="I58" s="61"/>
      <c r="J58" s="63">
        <f>SUM(H58:I58)</f>
        <v>135</v>
      </c>
      <c r="K58" s="40"/>
      <c r="L58" s="136">
        <f>2*50</f>
        <v>100</v>
      </c>
      <c r="M58" s="53">
        <f>SUM(L58/(1-$N$57))</f>
        <v>133.33000000000001</v>
      </c>
      <c r="P58" s="57">
        <f t="shared" ref="P58:P61" si="35">L58*A58</f>
        <v>100</v>
      </c>
      <c r="R58" s="83" t="s">
        <v>53</v>
      </c>
    </row>
    <row r="59" spans="1:19" s="41" customFormat="1" ht="30" customHeight="1">
      <c r="A59" s="60">
        <v>1</v>
      </c>
      <c r="B59" s="60"/>
      <c r="C59" s="60"/>
      <c r="D59" s="60"/>
      <c r="E59" s="56" t="s">
        <v>177</v>
      </c>
      <c r="F59" s="56"/>
      <c r="G59" s="74">
        <v>150</v>
      </c>
      <c r="H59" s="62">
        <f>SUM(G59*A59)</f>
        <v>150</v>
      </c>
      <c r="I59" s="61"/>
      <c r="J59" s="63">
        <f>SUM(H59:I59)</f>
        <v>150</v>
      </c>
      <c r="K59" s="40"/>
      <c r="L59" s="136">
        <f>(0.7*40)+(50*1)</f>
        <v>78</v>
      </c>
      <c r="M59" s="53">
        <f t="shared" ref="M59:M61" si="36">SUM(L59/(1-$N$57))</f>
        <v>104</v>
      </c>
      <c r="O59" s="42"/>
      <c r="P59" s="57">
        <f t="shared" si="35"/>
        <v>78</v>
      </c>
      <c r="Q59" s="43"/>
      <c r="R59" s="55" t="s">
        <v>50</v>
      </c>
    </row>
    <row r="60" spans="1:19" s="41" customFormat="1" ht="30" customHeight="1">
      <c r="A60" s="60">
        <v>1</v>
      </c>
      <c r="B60" s="60"/>
      <c r="C60" s="60"/>
      <c r="D60" s="60"/>
      <c r="E60" s="56" t="s">
        <v>51</v>
      </c>
      <c r="F60" s="56"/>
      <c r="G60" s="74">
        <v>650</v>
      </c>
      <c r="H60" s="62">
        <f>SUM(G60*A60)</f>
        <v>650</v>
      </c>
      <c r="I60" s="61"/>
      <c r="J60" s="63">
        <f>SUM(H60:I60)</f>
        <v>650</v>
      </c>
      <c r="K60" s="40"/>
      <c r="L60" s="136">
        <f>((0.7*220)+(50*4))</f>
        <v>354</v>
      </c>
      <c r="M60" s="53">
        <f t="shared" si="36"/>
        <v>472</v>
      </c>
      <c r="O60" s="42"/>
      <c r="P60" s="57">
        <f t="shared" si="35"/>
        <v>354</v>
      </c>
      <c r="Q60" s="43"/>
      <c r="R60" s="55" t="s">
        <v>50</v>
      </c>
    </row>
    <row r="61" spans="1:19" s="41" customFormat="1" ht="30" customHeight="1" thickBot="1">
      <c r="A61" s="58">
        <v>1</v>
      </c>
      <c r="B61" s="58"/>
      <c r="C61" s="58"/>
      <c r="D61" s="58"/>
      <c r="E61" s="59" t="s">
        <v>37</v>
      </c>
      <c r="F61" s="59"/>
      <c r="G61" s="84">
        <v>538.20000000000005</v>
      </c>
      <c r="H61" s="74">
        <f t="shared" ref="H61" si="37">G61*A61</f>
        <v>538.20000000000005</v>
      </c>
      <c r="I61" s="61"/>
      <c r="J61" s="52">
        <f>SUM(H61:I61)</f>
        <v>538.20000000000005</v>
      </c>
      <c r="K61" s="40"/>
      <c r="L61" s="136">
        <v>400</v>
      </c>
      <c r="M61" s="53">
        <f t="shared" si="36"/>
        <v>533.33000000000004</v>
      </c>
      <c r="O61" s="42"/>
      <c r="P61" s="57">
        <f t="shared" si="35"/>
        <v>400</v>
      </c>
      <c r="Q61" s="43"/>
      <c r="R61" s="55" t="s">
        <v>50</v>
      </c>
    </row>
    <row r="62" spans="1:19" ht="40.15" customHeight="1" thickTop="1">
      <c r="A62" s="44"/>
      <c r="B62" s="45"/>
      <c r="C62" s="45"/>
      <c r="D62" s="45"/>
      <c r="E62" s="45"/>
      <c r="F62" s="45"/>
      <c r="G62" s="82"/>
      <c r="H62" s="135">
        <f>SUM(H12:H61)</f>
        <v>14855.2</v>
      </c>
      <c r="I62" s="134">
        <f>SUM(I12:I61)</f>
        <v>1054.8</v>
      </c>
      <c r="J62" s="46">
        <f>SUM(J12:J61)</f>
        <v>15910</v>
      </c>
      <c r="K62" s="9"/>
      <c r="L62" s="41"/>
      <c r="M62" s="41"/>
      <c r="N62" s="41"/>
      <c r="O62" s="42"/>
      <c r="P62" s="41"/>
      <c r="Q62" s="41"/>
      <c r="R62" s="41"/>
      <c r="S62" s="41"/>
    </row>
    <row r="63" spans="1:19" s="41" customFormat="1" ht="24.95" customHeight="1">
      <c r="A63" s="25"/>
      <c r="B63" s="25"/>
      <c r="C63" s="25"/>
      <c r="D63" s="25"/>
      <c r="E63" s="25"/>
      <c r="F63" s="25"/>
      <c r="G63" s="25"/>
      <c r="H63" s="25"/>
      <c r="I63" s="27"/>
      <c r="J63" s="40"/>
      <c r="K63" s="25"/>
    </row>
    <row r="64" spans="1:19" s="41" customFormat="1" ht="24.95" customHeight="1">
      <c r="A64" s="31"/>
      <c r="B64"/>
      <c r="C64"/>
      <c r="D64"/>
      <c r="E64" s="25"/>
      <c r="F64"/>
      <c r="G64"/>
      <c r="H64"/>
      <c r="I64" s="27"/>
      <c r="J64" s="40"/>
      <c r="K64" s="25"/>
    </row>
    <row r="65" spans="1:12" s="41" customFormat="1" ht="24.95" customHeight="1">
      <c r="A65" s="85" t="s">
        <v>54</v>
      </c>
      <c r="E65" s="25"/>
      <c r="I65" s="27"/>
      <c r="J65" s="40"/>
      <c r="K65" s="25"/>
    </row>
    <row r="66" spans="1:12" s="41" customFormat="1" ht="24.95" customHeight="1">
      <c r="A66" s="85" t="s">
        <v>55</v>
      </c>
      <c r="E66" s="25"/>
      <c r="I66" s="27"/>
      <c r="J66" s="40"/>
      <c r="K66" s="47"/>
    </row>
    <row r="67" spans="1:12" ht="24.95" customHeight="1">
      <c r="A67" s="90" t="s">
        <v>56</v>
      </c>
      <c r="B67" s="91"/>
      <c r="C67" s="91"/>
      <c r="D67" s="91"/>
      <c r="E67" s="92"/>
      <c r="F67" s="91"/>
      <c r="G67" s="41"/>
      <c r="H67" s="41"/>
      <c r="I67" s="27"/>
      <c r="J67" s="40"/>
      <c r="K67" s="9"/>
      <c r="L67" s="79"/>
    </row>
    <row r="68" spans="1:12" ht="24.95" customHeight="1">
      <c r="A68" s="25"/>
      <c r="B68" s="41"/>
      <c r="C68" s="41"/>
      <c r="D68" s="41"/>
      <c r="E68" s="25"/>
      <c r="F68" s="41"/>
      <c r="G68" s="41"/>
      <c r="H68" s="41"/>
      <c r="I68" s="27"/>
      <c r="J68" s="40"/>
      <c r="K68" s="9"/>
    </row>
    <row r="69" spans="1:12" ht="24.95" customHeight="1">
      <c r="A69" s="25"/>
      <c r="B69" s="25"/>
      <c r="C69" s="25"/>
      <c r="D69" s="25"/>
      <c r="E69" s="25"/>
      <c r="F69"/>
      <c r="G69"/>
      <c r="H69"/>
      <c r="I69" s="27"/>
      <c r="J69" s="40"/>
      <c r="K69" s="9"/>
    </row>
    <row r="70" spans="1:12" s="41" customFormat="1" ht="24.95" customHeight="1">
      <c r="A70" s="25"/>
      <c r="B70" s="25"/>
      <c r="C70" s="25"/>
      <c r="D70" s="25"/>
      <c r="E70" s="25"/>
      <c r="F70" s="25"/>
      <c r="G70" s="25"/>
      <c r="H70" s="25"/>
      <c r="I70" s="27"/>
      <c r="J70" s="40"/>
      <c r="K70" s="25"/>
    </row>
    <row r="71" spans="1:12" s="41" customFormat="1" ht="24.95" customHeight="1">
      <c r="A71" s="25"/>
      <c r="B71" s="25"/>
      <c r="C71" s="25"/>
      <c r="D71" s="25"/>
      <c r="E71" s="25"/>
      <c r="F71" s="25"/>
      <c r="G71" s="25"/>
      <c r="H71" s="25"/>
      <c r="I71" s="27"/>
      <c r="J71" s="40"/>
      <c r="K71" s="25"/>
    </row>
    <row r="72" spans="1:12" ht="24.95" customHeight="1">
      <c r="A72" s="25"/>
      <c r="B72" s="25"/>
      <c r="C72" s="25"/>
      <c r="D72" s="25"/>
      <c r="E72" s="25"/>
      <c r="F72" s="25"/>
      <c r="G72" s="25"/>
      <c r="H72" s="25"/>
      <c r="I72" s="27"/>
      <c r="J72" s="40"/>
      <c r="K72" s="9"/>
    </row>
    <row r="73" spans="1:12" ht="24.95" customHeight="1">
      <c r="A73" s="25"/>
      <c r="B73" s="25"/>
      <c r="C73" s="25"/>
      <c r="D73" s="25"/>
      <c r="E73" s="25"/>
      <c r="F73" s="25"/>
      <c r="G73" s="25"/>
      <c r="H73" s="25"/>
      <c r="I73" s="27"/>
      <c r="J73" s="40"/>
      <c r="K73" s="9"/>
    </row>
    <row r="74" spans="1:12" s="41" customFormat="1" ht="24.95" customHeight="1">
      <c r="A74" s="32"/>
      <c r="B74" s="32"/>
      <c r="C74" s="32"/>
      <c r="D74" s="25"/>
      <c r="E74" s="25"/>
      <c r="F74" s="25"/>
      <c r="G74" s="25"/>
      <c r="H74" s="25"/>
      <c r="I74" s="27"/>
      <c r="J74" s="40"/>
      <c r="K74" s="47"/>
    </row>
    <row r="75" spans="1:12" ht="24.95" customHeight="1">
      <c r="A75" s="25"/>
      <c r="B75" s="25"/>
      <c r="C75" s="25"/>
      <c r="D75" s="25"/>
      <c r="E75" s="25"/>
      <c r="F75" s="25"/>
      <c r="G75" s="25"/>
      <c r="H75" s="25"/>
      <c r="I75" s="27"/>
      <c r="J75" s="40"/>
      <c r="K75" s="9"/>
    </row>
    <row r="76" spans="1:12" ht="24.95" customHeight="1">
      <c r="A76" s="25"/>
      <c r="B76" s="25"/>
      <c r="C76" s="25"/>
      <c r="D76" s="25"/>
      <c r="E76" s="25"/>
      <c r="F76" s="25"/>
      <c r="G76" s="25"/>
      <c r="H76" s="25"/>
      <c r="I76" s="27"/>
      <c r="J76" s="40"/>
      <c r="K76" s="9"/>
    </row>
    <row r="77" spans="1:12" ht="24.95" customHeight="1">
      <c r="A77" s="25"/>
      <c r="B77" s="25"/>
      <c r="C77" s="25"/>
      <c r="D77" s="25"/>
      <c r="E77" s="25"/>
      <c r="F77" s="25"/>
      <c r="G77" s="25"/>
      <c r="H77" s="25"/>
      <c r="I77" s="27"/>
      <c r="J77" s="40"/>
      <c r="K77" s="9"/>
    </row>
    <row r="78" spans="1:12" s="41" customFormat="1" ht="24.95" customHeight="1">
      <c r="A78" s="25"/>
      <c r="B78" s="25"/>
      <c r="C78" s="25"/>
      <c r="D78" s="25"/>
      <c r="E78" s="25"/>
      <c r="F78" s="25"/>
      <c r="G78" s="25"/>
      <c r="H78" s="25"/>
      <c r="I78" s="27"/>
      <c r="J78" s="40"/>
      <c r="K78" s="25"/>
    </row>
    <row r="79" spans="1:12" s="41" customFormat="1" ht="24.95" customHeight="1">
      <c r="A79" s="25"/>
      <c r="B79" s="25"/>
      <c r="C79" s="25"/>
      <c r="D79" s="25"/>
      <c r="E79" s="25"/>
      <c r="F79" s="25"/>
      <c r="G79" s="25"/>
      <c r="H79" s="25"/>
      <c r="I79" s="27"/>
      <c r="J79" s="40"/>
      <c r="K79" s="25"/>
    </row>
    <row r="80" spans="1:12" s="41" customFormat="1" ht="24.95" customHeight="1">
      <c r="A80" s="25"/>
      <c r="B80" s="25"/>
      <c r="C80" s="25"/>
      <c r="D80" s="25"/>
      <c r="E80" s="25"/>
      <c r="F80" s="25"/>
      <c r="G80" s="25"/>
      <c r="H80" s="25"/>
      <c r="I80" s="27"/>
      <c r="J80" s="40"/>
      <c r="K80" s="47"/>
    </row>
    <row r="81" spans="1:11" ht="24.95" customHeight="1">
      <c r="A81" s="25"/>
      <c r="B81" s="25"/>
      <c r="C81" s="25"/>
      <c r="D81" s="25"/>
      <c r="E81" s="25"/>
      <c r="F81" s="25"/>
      <c r="G81" s="25"/>
      <c r="H81" s="25"/>
      <c r="I81" s="27"/>
      <c r="J81" s="40"/>
      <c r="K81" s="9"/>
    </row>
    <row r="82" spans="1:11" ht="24.95" customHeight="1">
      <c r="A82" s="25"/>
      <c r="B82" s="25"/>
      <c r="C82" s="25"/>
      <c r="D82" s="25"/>
      <c r="E82" s="25"/>
      <c r="F82" s="25"/>
      <c r="G82" s="25"/>
      <c r="H82" s="25"/>
      <c r="I82" s="27"/>
      <c r="J82" s="40"/>
      <c r="K82" s="9"/>
    </row>
    <row r="83" spans="1:11" ht="24.95" customHeight="1">
      <c r="A83" s="25"/>
      <c r="B83" s="25"/>
      <c r="C83" s="25"/>
      <c r="D83" s="25"/>
      <c r="E83" s="25"/>
      <c r="F83" s="25"/>
      <c r="G83" s="25"/>
      <c r="H83" s="25"/>
      <c r="I83" s="27"/>
      <c r="J83" s="40"/>
      <c r="K83" s="9"/>
    </row>
    <row r="84" spans="1:11" s="41" customFormat="1" ht="24.95" customHeight="1">
      <c r="A84" s="25"/>
      <c r="B84" s="25"/>
      <c r="C84" s="25"/>
      <c r="D84" s="25"/>
      <c r="E84" s="25"/>
      <c r="F84" s="25"/>
      <c r="G84" s="25"/>
      <c r="H84" s="25"/>
      <c r="I84" s="27"/>
      <c r="J84" s="40"/>
      <c r="K84" s="25"/>
    </row>
    <row r="85" spans="1:11" s="41" customFormat="1" ht="24.95" customHeight="1">
      <c r="A85" s="25"/>
      <c r="B85" s="25"/>
      <c r="C85" s="25"/>
      <c r="D85" s="25"/>
      <c r="E85" s="25"/>
      <c r="F85" s="25"/>
      <c r="G85" s="25"/>
      <c r="H85" s="25"/>
      <c r="I85" s="27"/>
      <c r="J85" s="40"/>
      <c r="K85" s="25"/>
    </row>
    <row r="86" spans="1:11" ht="24.95" customHeight="1">
      <c r="A86" s="25"/>
      <c r="B86" s="25"/>
      <c r="C86" s="25"/>
      <c r="D86" s="25"/>
      <c r="E86" s="25"/>
      <c r="F86" s="25"/>
      <c r="G86" s="25"/>
      <c r="H86" s="25"/>
      <c r="I86" s="27"/>
      <c r="J86" s="40"/>
      <c r="K86" s="9"/>
    </row>
    <row r="87" spans="1:11" ht="24.95" customHeight="1">
      <c r="A87" s="25"/>
      <c r="B87" s="25"/>
      <c r="C87" s="25"/>
      <c r="D87" s="25"/>
      <c r="E87" s="25"/>
      <c r="F87" s="25"/>
      <c r="G87" s="25"/>
      <c r="H87" s="25"/>
      <c r="I87" s="27"/>
      <c r="J87" s="40"/>
      <c r="K87" s="9"/>
    </row>
    <row r="88" spans="1:11" ht="24.95" customHeight="1">
      <c r="A88" s="32"/>
      <c r="B88" s="32"/>
      <c r="C88" s="32"/>
      <c r="D88" s="25"/>
      <c r="E88" s="25"/>
      <c r="F88" s="25"/>
      <c r="G88" s="25"/>
      <c r="H88" s="25"/>
      <c r="I88" s="27"/>
      <c r="J88" s="40"/>
      <c r="K88" s="9"/>
    </row>
    <row r="89" spans="1:11" ht="24.95" customHeight="1">
      <c r="A89" s="25"/>
      <c r="B89" s="25"/>
      <c r="C89" s="25"/>
      <c r="D89" s="25"/>
      <c r="E89" s="25"/>
      <c r="F89" s="25"/>
      <c r="G89" s="25"/>
      <c r="H89" s="25"/>
      <c r="I89" s="48"/>
      <c r="J89" s="49"/>
      <c r="K89" s="9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9"/>
      <c r="K90" s="9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9"/>
      <c r="K91" s="9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9"/>
      <c r="K92" s="9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9"/>
      <c r="K93" s="9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9"/>
      <c r="K94" s="9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9"/>
      <c r="K95" s="9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9"/>
      <c r="K96" s="9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9"/>
      <c r="K97" s="9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9"/>
      <c r="K98" s="9"/>
    </row>
    <row r="99" spans="1:11" ht="20.100000000000001" customHeight="1">
      <c r="A99" s="25"/>
      <c r="B99" s="25"/>
      <c r="C99" s="25"/>
      <c r="D99" s="25"/>
      <c r="E99" s="25"/>
      <c r="F99" s="25"/>
      <c r="G99" s="25"/>
      <c r="H99" s="25"/>
      <c r="I99" s="25"/>
      <c r="J99" s="9"/>
      <c r="K99" s="9"/>
    </row>
    <row r="100" spans="1:11" ht="20.10000000000000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9"/>
      <c r="K100" s="9"/>
    </row>
    <row r="101" spans="1:11" ht="20.10000000000000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9"/>
      <c r="K101" s="9"/>
    </row>
    <row r="102" spans="1:11" ht="20.10000000000000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9"/>
      <c r="K102" s="9"/>
    </row>
    <row r="103" spans="1:11" ht="20.10000000000000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9"/>
      <c r="K103" s="9"/>
    </row>
    <row r="104" spans="1:11" ht="20.10000000000000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9"/>
      <c r="K104" s="9"/>
    </row>
    <row r="105" spans="1:11" ht="20.10000000000000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9"/>
      <c r="K105" s="9"/>
    </row>
    <row r="106" spans="1:11" ht="20.10000000000000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9"/>
      <c r="K106" s="9"/>
    </row>
    <row r="107" spans="1:11" ht="20.10000000000000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9"/>
      <c r="K107" s="9"/>
    </row>
    <row r="108" spans="1:11" ht="20.10000000000000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9"/>
      <c r="K108" s="9"/>
    </row>
    <row r="109" spans="1:11" ht="20.10000000000000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9"/>
      <c r="K109" s="9"/>
    </row>
    <row r="110" spans="1:11" ht="20.10000000000000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9"/>
      <c r="K110" s="9"/>
    </row>
    <row r="111" spans="1:11" ht="20.10000000000000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9"/>
      <c r="K111" s="9"/>
    </row>
    <row r="112" spans="1:11" ht="20.10000000000000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9"/>
      <c r="K112" s="9"/>
    </row>
    <row r="113" spans="1:11" ht="20.10000000000000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9"/>
      <c r="K113" s="9"/>
    </row>
    <row r="114" spans="1:11" ht="20.10000000000000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9"/>
      <c r="K114" s="9"/>
    </row>
    <row r="115" spans="1:11" ht="20.10000000000000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9"/>
      <c r="K115" s="9"/>
    </row>
    <row r="116" spans="1:11" ht="20.10000000000000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9"/>
      <c r="K116" s="9"/>
    </row>
    <row r="117" spans="1:11" ht="20.10000000000000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9"/>
      <c r="K117" s="9"/>
    </row>
    <row r="118" spans="1:11" ht="20.10000000000000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9"/>
      <c r="K118" s="9"/>
    </row>
    <row r="119" spans="1:11" ht="20.10000000000000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9"/>
      <c r="K119" s="9"/>
    </row>
    <row r="120" spans="1:11" ht="20.10000000000000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9"/>
      <c r="K120" s="9"/>
    </row>
    <row r="121" spans="1:11" ht="20.10000000000000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9"/>
      <c r="K121" s="9"/>
    </row>
    <row r="122" spans="1:11" ht="20.10000000000000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9"/>
      <c r="K122" s="9"/>
    </row>
    <row r="123" spans="1:11" ht="20.10000000000000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9"/>
      <c r="K123" s="9"/>
    </row>
    <row r="124" spans="1:11" ht="20.10000000000000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9"/>
      <c r="K124" s="9"/>
    </row>
    <row r="125" spans="1:11" ht="20.10000000000000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9"/>
      <c r="K125" s="9"/>
    </row>
    <row r="126" spans="1:11" ht="20.10000000000000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9"/>
      <c r="K126" s="9"/>
    </row>
    <row r="127" spans="1:11" ht="20.10000000000000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9"/>
      <c r="K127" s="9"/>
    </row>
    <row r="128" spans="1:11" ht="20.10000000000000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9"/>
      <c r="K128" s="9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9"/>
      <c r="K129" s="9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9"/>
      <c r="K130" s="9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9"/>
      <c r="K131" s="9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9"/>
      <c r="K132" s="9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9"/>
      <c r="K133" s="9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9"/>
      <c r="K134" s="9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9"/>
      <c r="K135" s="9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9"/>
      <c r="K136" s="9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9"/>
      <c r="K137" s="9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9"/>
      <c r="K138" s="9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9"/>
      <c r="K139" s="9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9"/>
      <c r="K140" s="9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9"/>
      <c r="K141" s="9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9"/>
      <c r="K142" s="9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9"/>
      <c r="K143" s="9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9"/>
      <c r="K144" s="9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9"/>
      <c r="K145" s="9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9"/>
      <c r="K146" s="9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9"/>
      <c r="K147" s="9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9"/>
      <c r="K148" s="9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9"/>
      <c r="K149" s="9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9"/>
      <c r="K150" s="9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9"/>
      <c r="K151" s="9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9"/>
      <c r="K152" s="9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9"/>
      <c r="K153" s="9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9"/>
      <c r="K154" s="9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9"/>
      <c r="K155" s="9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9"/>
      <c r="K156" s="9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9"/>
      <c r="K157" s="9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9"/>
      <c r="K158" s="9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9"/>
      <c r="K159" s="9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9"/>
      <c r="K160" s="9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9"/>
      <c r="K161" s="9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9"/>
      <c r="K162" s="9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9"/>
      <c r="K163" s="9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9"/>
      <c r="K164" s="9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9"/>
      <c r="K165" s="9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9"/>
      <c r="K166" s="9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9"/>
      <c r="K167" s="9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9"/>
      <c r="K168" s="9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9"/>
      <c r="K169" s="9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9"/>
      <c r="K170" s="9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9"/>
      <c r="K171" s="9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9"/>
      <c r="K172" s="9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9"/>
      <c r="K173" s="9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9"/>
      <c r="K174" s="9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9"/>
      <c r="K175" s="9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9"/>
      <c r="K176" s="9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9"/>
      <c r="K177" s="9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9"/>
      <c r="K178" s="9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9"/>
      <c r="K179" s="9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9"/>
      <c r="K180" s="9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9"/>
      <c r="K181" s="9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9"/>
      <c r="K182" s="9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9"/>
      <c r="K183" s="9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9"/>
      <c r="K184" s="9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9"/>
      <c r="K185" s="9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9"/>
      <c r="K186" s="9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9"/>
      <c r="K187" s="9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9"/>
      <c r="K188" s="9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9"/>
      <c r="K189" s="9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9"/>
      <c r="K190" s="9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9"/>
      <c r="K191" s="9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9"/>
      <c r="K192" s="9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9"/>
      <c r="K193" s="9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9"/>
      <c r="K194" s="9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9"/>
      <c r="K195" s="9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9"/>
      <c r="K196" s="9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9"/>
      <c r="K197" s="9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9"/>
      <c r="K198" s="9"/>
    </row>
    <row r="199" spans="1:11">
      <c r="A199" s="25"/>
      <c r="B199" s="25"/>
      <c r="C199" s="25"/>
      <c r="D199" s="25"/>
      <c r="E199" s="25"/>
      <c r="F199" s="25"/>
      <c r="G199" s="25"/>
      <c r="H199" s="25"/>
      <c r="I199" s="25"/>
      <c r="J199" s="9"/>
      <c r="K199" s="9"/>
    </row>
    <row r="200" spans="1:11">
      <c r="A200" s="25"/>
      <c r="B200" s="25"/>
      <c r="C200" s="25"/>
      <c r="D200" s="25"/>
      <c r="E200" s="25"/>
      <c r="F200" s="25"/>
      <c r="G200" s="25"/>
      <c r="H200" s="25"/>
      <c r="I200" s="25"/>
      <c r="J200" s="9"/>
      <c r="K200" s="9"/>
    </row>
    <row r="201" spans="1:11">
      <c r="A201" s="25"/>
      <c r="B201" s="25"/>
      <c r="C201" s="25"/>
      <c r="D201" s="25"/>
      <c r="E201" s="25"/>
      <c r="F201" s="25"/>
      <c r="G201" s="25"/>
      <c r="H201" s="25"/>
      <c r="I201" s="25"/>
      <c r="J201" s="9"/>
      <c r="K201" s="9"/>
    </row>
    <row r="202" spans="1:11">
      <c r="A202" s="25"/>
      <c r="B202" s="25"/>
      <c r="C202" s="25"/>
      <c r="D202" s="25"/>
      <c r="E202" s="25"/>
      <c r="F202" s="25"/>
      <c r="G202" s="25"/>
      <c r="H202" s="25"/>
      <c r="I202" s="25"/>
      <c r="J202" s="9"/>
      <c r="K202" s="9"/>
    </row>
    <row r="203" spans="1:11">
      <c r="A203" s="25"/>
      <c r="B203" s="25"/>
      <c r="C203" s="25"/>
      <c r="D203" s="25"/>
      <c r="E203" s="25"/>
      <c r="F203" s="25"/>
      <c r="G203" s="25"/>
      <c r="H203" s="25"/>
      <c r="I203" s="25"/>
      <c r="J203" s="9"/>
      <c r="K203" s="9"/>
    </row>
    <row r="204" spans="1:11">
      <c r="A204" s="25"/>
      <c r="B204" s="25"/>
      <c r="C204" s="25"/>
      <c r="D204" s="25"/>
      <c r="E204" s="25"/>
      <c r="F204" s="25"/>
      <c r="G204" s="25"/>
      <c r="H204" s="25"/>
      <c r="I204" s="25"/>
      <c r="J204" s="9"/>
      <c r="K204" s="9"/>
    </row>
    <row r="205" spans="1:11">
      <c r="A205" s="25"/>
      <c r="B205" s="25"/>
      <c r="C205" s="25"/>
      <c r="D205" s="25"/>
      <c r="E205" s="25"/>
      <c r="F205" s="25"/>
      <c r="G205" s="25"/>
      <c r="H205" s="25"/>
      <c r="I205" s="25"/>
      <c r="J205" s="9"/>
      <c r="K205" s="9"/>
    </row>
    <row r="206" spans="1:11">
      <c r="A206" s="25"/>
      <c r="B206" s="25"/>
      <c r="C206" s="25"/>
      <c r="D206" s="25"/>
      <c r="E206" s="25"/>
      <c r="F206" s="25"/>
      <c r="G206" s="25"/>
      <c r="H206" s="25"/>
      <c r="I206" s="25"/>
      <c r="J206" s="9"/>
      <c r="K206" s="9"/>
    </row>
    <row r="207" spans="1:11">
      <c r="A207" s="25"/>
      <c r="B207" s="25"/>
      <c r="C207" s="25"/>
      <c r="D207" s="25"/>
      <c r="E207" s="25"/>
      <c r="F207" s="25"/>
      <c r="G207" s="25"/>
      <c r="H207" s="25"/>
      <c r="I207" s="25"/>
      <c r="J207" s="9"/>
      <c r="K207" s="9"/>
    </row>
    <row r="208" spans="1:11">
      <c r="A208" s="25"/>
      <c r="B208" s="25"/>
      <c r="C208" s="25"/>
      <c r="D208" s="25"/>
      <c r="E208" s="25"/>
      <c r="F208" s="25"/>
      <c r="G208" s="25"/>
      <c r="H208" s="25"/>
      <c r="I208" s="25"/>
      <c r="J208" s="9"/>
      <c r="K208" s="9"/>
    </row>
    <row r="209" spans="1:11">
      <c r="A209" s="25"/>
      <c r="B209" s="25"/>
      <c r="C209" s="25"/>
      <c r="D209" s="25"/>
      <c r="E209" s="25"/>
      <c r="F209" s="25"/>
      <c r="G209" s="25"/>
      <c r="H209" s="25"/>
      <c r="I209" s="25"/>
      <c r="J209" s="9"/>
      <c r="K209" s="9"/>
    </row>
    <row r="210" spans="1:11">
      <c r="A210" s="25"/>
      <c r="B210" s="25"/>
      <c r="C210" s="25"/>
      <c r="D210" s="25"/>
      <c r="E210" s="25"/>
      <c r="F210" s="25"/>
      <c r="G210" s="25"/>
      <c r="H210" s="25"/>
      <c r="I210" s="25"/>
      <c r="J210" s="9"/>
      <c r="K210" s="9"/>
    </row>
    <row r="211" spans="1:11">
      <c r="A211" s="25"/>
      <c r="B211" s="25"/>
      <c r="C211" s="25"/>
      <c r="D211" s="25"/>
      <c r="E211" s="25"/>
      <c r="F211" s="25"/>
      <c r="G211" s="25"/>
      <c r="H211" s="25"/>
      <c r="I211" s="25"/>
      <c r="J211" s="9"/>
      <c r="K211" s="9"/>
    </row>
    <row r="212" spans="1:11">
      <c r="A212" s="25"/>
      <c r="B212" s="25"/>
      <c r="C212" s="25"/>
      <c r="D212" s="25"/>
      <c r="E212" s="25"/>
      <c r="F212" s="25"/>
      <c r="G212" s="25"/>
      <c r="H212" s="25"/>
      <c r="I212" s="25"/>
      <c r="J212" s="9"/>
      <c r="K212" s="9"/>
    </row>
    <row r="213" spans="1:11">
      <c r="A213" s="25"/>
      <c r="B213" s="25"/>
      <c r="C213" s="25"/>
      <c r="D213" s="25"/>
      <c r="E213" s="25"/>
      <c r="F213" s="25"/>
      <c r="G213" s="25"/>
      <c r="H213" s="25"/>
      <c r="I213" s="25"/>
      <c r="J213" s="9"/>
      <c r="K213" s="9"/>
    </row>
    <row r="214" spans="1:11">
      <c r="A214" s="25"/>
      <c r="B214" s="25"/>
      <c r="C214" s="25"/>
      <c r="D214" s="25"/>
      <c r="E214" s="25"/>
      <c r="F214" s="25"/>
      <c r="G214" s="25"/>
      <c r="H214" s="25"/>
      <c r="I214" s="25"/>
      <c r="J214" s="9"/>
      <c r="K214" s="9"/>
    </row>
    <row r="215" spans="1:11">
      <c r="A215" s="25"/>
      <c r="B215" s="25"/>
      <c r="C215" s="25"/>
      <c r="D215" s="25"/>
      <c r="E215" s="25"/>
      <c r="F215" s="25"/>
      <c r="G215" s="25"/>
      <c r="H215" s="25"/>
      <c r="I215" s="25"/>
      <c r="J215" s="9"/>
      <c r="K215" s="9"/>
    </row>
    <row r="216" spans="1:11">
      <c r="A216" s="25"/>
      <c r="B216" s="25"/>
      <c r="C216" s="25"/>
      <c r="D216" s="25"/>
      <c r="E216" s="25"/>
      <c r="F216" s="25"/>
      <c r="G216" s="25"/>
      <c r="H216" s="25"/>
      <c r="I216" s="25"/>
      <c r="J216" s="9"/>
      <c r="K216" s="9"/>
    </row>
    <row r="217" spans="1:11">
      <c r="A217" s="25"/>
      <c r="B217" s="25"/>
      <c r="C217" s="25"/>
      <c r="D217" s="25"/>
      <c r="E217" s="25"/>
      <c r="F217" s="25"/>
      <c r="G217" s="25"/>
      <c r="H217" s="25"/>
      <c r="I217" s="25"/>
      <c r="J217" s="9"/>
      <c r="K217" s="9"/>
    </row>
    <row r="218" spans="1:11">
      <c r="A218" s="25"/>
      <c r="B218" s="25"/>
      <c r="C218" s="25"/>
      <c r="D218" s="25"/>
      <c r="E218" s="25"/>
      <c r="F218" s="25"/>
      <c r="G218" s="25"/>
      <c r="H218" s="25"/>
      <c r="I218" s="25"/>
      <c r="J218" s="9"/>
      <c r="K218" s="9"/>
    </row>
    <row r="219" spans="1:11">
      <c r="A219" s="25"/>
      <c r="B219" s="25"/>
      <c r="C219" s="25"/>
      <c r="D219" s="25"/>
      <c r="E219" s="25"/>
      <c r="F219" s="25"/>
      <c r="G219" s="25"/>
      <c r="H219" s="25"/>
      <c r="I219" s="25"/>
      <c r="J219" s="9"/>
      <c r="K219" s="9"/>
    </row>
    <row r="220" spans="1:11">
      <c r="A220" s="25"/>
      <c r="B220" s="25"/>
      <c r="C220" s="25"/>
      <c r="D220" s="25"/>
      <c r="E220" s="25"/>
      <c r="F220" s="25"/>
      <c r="G220" s="25"/>
      <c r="H220" s="25"/>
      <c r="I220" s="25"/>
      <c r="J220" s="9"/>
      <c r="K220" s="9"/>
    </row>
    <row r="221" spans="1:11">
      <c r="A221" s="25"/>
      <c r="B221" s="25"/>
      <c r="C221" s="25"/>
      <c r="D221" s="25"/>
      <c r="E221" s="25"/>
      <c r="F221" s="25"/>
      <c r="G221" s="25"/>
      <c r="H221" s="25"/>
      <c r="I221" s="25"/>
      <c r="J221" s="9"/>
      <c r="K221" s="9"/>
    </row>
    <row r="222" spans="1:11">
      <c r="A222" s="25"/>
      <c r="B222" s="25"/>
      <c r="C222" s="25"/>
      <c r="D222" s="25"/>
      <c r="E222" s="25"/>
      <c r="F222" s="25"/>
      <c r="G222" s="25"/>
      <c r="H222" s="25"/>
      <c r="I222" s="25"/>
      <c r="J222" s="9"/>
      <c r="K222" s="9"/>
    </row>
    <row r="223" spans="1:11">
      <c r="A223" s="25"/>
      <c r="B223" s="25"/>
      <c r="C223" s="25"/>
      <c r="D223" s="25"/>
      <c r="E223" s="25"/>
      <c r="F223" s="25"/>
      <c r="G223" s="25"/>
      <c r="H223" s="25"/>
      <c r="I223" s="25"/>
      <c r="J223" s="9"/>
      <c r="K223" s="9"/>
    </row>
    <row r="224" spans="1:11">
      <c r="A224" s="25"/>
      <c r="B224" s="25"/>
      <c r="C224" s="25"/>
      <c r="D224" s="25"/>
      <c r="E224" s="25"/>
      <c r="F224" s="25"/>
      <c r="G224" s="25"/>
      <c r="H224" s="25"/>
      <c r="I224" s="25"/>
      <c r="J224" s="9"/>
      <c r="K224" s="9"/>
    </row>
    <row r="225" spans="1:11">
      <c r="A225" s="25"/>
      <c r="B225" s="25"/>
      <c r="C225" s="25"/>
      <c r="D225" s="25"/>
      <c r="E225" s="25"/>
      <c r="F225" s="25"/>
      <c r="G225" s="25"/>
      <c r="H225" s="25"/>
      <c r="I225" s="25"/>
      <c r="J225" s="9"/>
      <c r="K225" s="9"/>
    </row>
    <row r="226" spans="1:11">
      <c r="A226" s="25"/>
      <c r="B226" s="25"/>
      <c r="C226" s="25"/>
      <c r="D226" s="25"/>
      <c r="E226" s="25"/>
      <c r="F226" s="25"/>
      <c r="G226" s="25"/>
      <c r="H226" s="25"/>
      <c r="I226" s="25"/>
      <c r="J226" s="9"/>
      <c r="K226" s="9"/>
    </row>
    <row r="227" spans="1:11">
      <c r="A227" s="25"/>
      <c r="B227" s="25"/>
      <c r="C227" s="25"/>
      <c r="D227" s="25"/>
      <c r="E227" s="25"/>
      <c r="F227" s="25"/>
      <c r="G227" s="25"/>
      <c r="H227" s="25"/>
      <c r="I227" s="25"/>
      <c r="J227" s="9"/>
      <c r="K227" s="9"/>
    </row>
    <row r="228" spans="1:11">
      <c r="A228" s="25"/>
      <c r="B228" s="25"/>
      <c r="C228" s="25"/>
      <c r="D228" s="25"/>
      <c r="E228" s="25"/>
      <c r="F228" s="25"/>
      <c r="G228" s="25"/>
      <c r="H228" s="25"/>
      <c r="I228" s="25"/>
      <c r="J228" s="9"/>
      <c r="K228" s="9"/>
    </row>
    <row r="229" spans="1:11">
      <c r="A229" s="25"/>
      <c r="B229" s="25"/>
      <c r="C229" s="25"/>
      <c r="D229" s="25"/>
      <c r="E229" s="25"/>
      <c r="I229" s="25"/>
      <c r="J229" s="9"/>
      <c r="K229" s="9"/>
    </row>
    <row r="230" spans="1:11">
      <c r="A230" s="25"/>
      <c r="B230" s="25"/>
      <c r="C230" s="25"/>
      <c r="D230" s="25"/>
      <c r="E230" s="25"/>
      <c r="I230" s="25"/>
      <c r="J230" s="9"/>
      <c r="K230" s="9"/>
    </row>
    <row r="231" spans="1:11">
      <c r="A231" s="25"/>
      <c r="B231" s="25"/>
      <c r="C231" s="25"/>
      <c r="D231" s="25"/>
      <c r="E231" s="25"/>
      <c r="I231" s="25"/>
      <c r="J231" s="9"/>
      <c r="K231" s="9"/>
    </row>
    <row r="232" spans="1:11">
      <c r="A232" s="25"/>
      <c r="B232" s="25"/>
      <c r="C232" s="25"/>
      <c r="D232" s="25"/>
      <c r="E232" s="25"/>
      <c r="I232" s="25"/>
      <c r="J232" s="9"/>
      <c r="K232" s="9"/>
    </row>
    <row r="233" spans="1:11">
      <c r="A233" s="25"/>
      <c r="B233" s="25"/>
      <c r="C233" s="25"/>
      <c r="D233" s="25"/>
      <c r="E233" s="25"/>
      <c r="I233" s="25"/>
      <c r="J233" s="9"/>
      <c r="K233" s="9"/>
    </row>
    <row r="234" spans="1:11">
      <c r="A234" s="25"/>
      <c r="B234" s="25"/>
      <c r="C234" s="25"/>
      <c r="D234" s="25"/>
      <c r="E234" s="25"/>
      <c r="I234" s="25"/>
      <c r="J234" s="9"/>
    </row>
  </sheetData>
  <mergeCells count="1">
    <mergeCell ref="A1:D1"/>
  </mergeCells>
  <phoneticPr fontId="31" type="noConversion"/>
  <hyperlinks>
    <hyperlink ref="F7" r:id="rId1" xr:uid="{14757766-348F-4453-94B2-0DC58584116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5" t="s">
        <v>57</v>
      </c>
      <c r="B1" s="79" t="s">
        <v>58</v>
      </c>
      <c r="D1" s="96" t="s">
        <v>59</v>
      </c>
      <c r="H1" s="96" t="s">
        <v>60</v>
      </c>
    </row>
    <row r="2" spans="1:11">
      <c r="A2" s="79" t="s">
        <v>61</v>
      </c>
      <c r="B2" s="79">
        <v>50</v>
      </c>
      <c r="D2" s="97">
        <v>20</v>
      </c>
    </row>
    <row r="3" spans="1:11">
      <c r="A3" s="79" t="s">
        <v>62</v>
      </c>
      <c r="B3">
        <v>40</v>
      </c>
      <c r="D3" s="98">
        <v>25</v>
      </c>
      <c r="I3" s="99" t="s">
        <v>63</v>
      </c>
      <c r="J3" s="99"/>
      <c r="K3" s="99" t="s">
        <v>23</v>
      </c>
    </row>
    <row r="4" spans="1:11">
      <c r="A4" s="79" t="s">
        <v>64</v>
      </c>
      <c r="B4">
        <v>25</v>
      </c>
      <c r="D4" s="98">
        <v>40</v>
      </c>
      <c r="I4" s="79" t="s">
        <v>65</v>
      </c>
      <c r="K4" s="100" t="s">
        <v>66</v>
      </c>
    </row>
    <row r="5" spans="1:11">
      <c r="A5" s="79" t="s">
        <v>67</v>
      </c>
      <c r="B5">
        <v>20</v>
      </c>
      <c r="D5" s="97" t="s">
        <v>68</v>
      </c>
      <c r="I5" s="79" t="s">
        <v>69</v>
      </c>
      <c r="K5" s="37">
        <v>0.4</v>
      </c>
    </row>
    <row r="6" spans="1:11">
      <c r="A6" s="79" t="s">
        <v>70</v>
      </c>
      <c r="B6">
        <v>10</v>
      </c>
      <c r="D6" s="98">
        <v>50</v>
      </c>
      <c r="I6" s="79" t="s">
        <v>71</v>
      </c>
      <c r="K6" s="37">
        <v>0.3</v>
      </c>
    </row>
    <row r="7" spans="1:11">
      <c r="A7" s="79" t="s">
        <v>72</v>
      </c>
      <c r="B7" s="79" t="s">
        <v>73</v>
      </c>
      <c r="D7" s="98">
        <v>80</v>
      </c>
      <c r="I7" s="79" t="s">
        <v>74</v>
      </c>
      <c r="K7" s="37">
        <v>0.25</v>
      </c>
    </row>
    <row r="8" spans="1:11">
      <c r="A8" s="79" t="s">
        <v>75</v>
      </c>
      <c r="B8" s="79">
        <v>20</v>
      </c>
      <c r="D8" s="97" t="s">
        <v>68</v>
      </c>
      <c r="I8" s="79" t="s">
        <v>76</v>
      </c>
      <c r="K8" s="100" t="s">
        <v>77</v>
      </c>
    </row>
    <row r="9" spans="1:11">
      <c r="A9" s="79" t="s">
        <v>78</v>
      </c>
      <c r="B9" s="79"/>
      <c r="D9" s="97">
        <v>75</v>
      </c>
      <c r="I9" s="79"/>
      <c r="K9" s="100"/>
    </row>
    <row r="10" spans="1:11">
      <c r="D10" s="98"/>
      <c r="I10" s="79" t="s">
        <v>79</v>
      </c>
      <c r="K10" s="37"/>
    </row>
    <row r="11" spans="1:11">
      <c r="A11" s="95" t="s">
        <v>80</v>
      </c>
      <c r="D11" s="98"/>
      <c r="K11" s="37"/>
    </row>
    <row r="12" spans="1:11">
      <c r="A12" s="79" t="s">
        <v>81</v>
      </c>
      <c r="D12" s="98"/>
      <c r="K12" s="37"/>
    </row>
    <row r="13" spans="1:11">
      <c r="A13" s="79" t="s">
        <v>82</v>
      </c>
      <c r="D13" s="98"/>
      <c r="K13" s="37"/>
    </row>
    <row r="14" spans="1:11">
      <c r="A14" s="79" t="s">
        <v>83</v>
      </c>
      <c r="D14" s="98"/>
      <c r="K14" s="37"/>
    </row>
    <row r="15" spans="1:11">
      <c r="A15" s="79" t="s">
        <v>84</v>
      </c>
      <c r="D15" s="98"/>
      <c r="K15" s="37"/>
    </row>
    <row r="16" spans="1:11">
      <c r="A16" s="79" t="s">
        <v>85</v>
      </c>
      <c r="D16" s="98"/>
    </row>
    <row r="17" spans="1:8">
      <c r="A17" s="79" t="s">
        <v>86</v>
      </c>
      <c r="D17" s="98"/>
    </row>
    <row r="18" spans="1:8">
      <c r="A18" s="79" t="s">
        <v>87</v>
      </c>
      <c r="D18" s="98"/>
    </row>
    <row r="19" spans="1:8">
      <c r="A19" s="79" t="s">
        <v>88</v>
      </c>
      <c r="D19" s="98"/>
    </row>
    <row r="20" spans="1:8">
      <c r="A20" s="79"/>
      <c r="D20" s="98"/>
    </row>
    <row r="21" spans="1:8">
      <c r="A21" s="79" t="s">
        <v>61</v>
      </c>
      <c r="D21" s="98"/>
    </row>
    <row r="22" spans="1:8">
      <c r="D22" s="98"/>
    </row>
    <row r="23" spans="1:8">
      <c r="A23" s="79" t="s">
        <v>89</v>
      </c>
      <c r="D23" s="98"/>
    </row>
    <row r="24" spans="1:8">
      <c r="D24" s="98"/>
    </row>
    <row r="25" spans="1:8">
      <c r="A25" s="95" t="s">
        <v>90</v>
      </c>
      <c r="D25" s="98"/>
    </row>
    <row r="26" spans="1:8">
      <c r="A26" s="101" t="s">
        <v>91</v>
      </c>
      <c r="B26" s="102"/>
      <c r="C26" s="102"/>
      <c r="D26" s="103"/>
      <c r="E26" s="102"/>
      <c r="F26" s="102"/>
      <c r="G26" s="102"/>
      <c r="H26" s="102"/>
    </row>
    <row r="27" spans="1:8">
      <c r="A27" s="101" t="s">
        <v>92</v>
      </c>
      <c r="B27" s="102"/>
      <c r="C27" s="102"/>
      <c r="D27" s="103"/>
      <c r="E27" s="102"/>
      <c r="F27" s="102"/>
      <c r="G27" s="102"/>
      <c r="H27" s="102"/>
    </row>
    <row r="28" spans="1:8">
      <c r="A28" s="101" t="s">
        <v>93</v>
      </c>
      <c r="B28" s="102"/>
      <c r="C28" s="102"/>
      <c r="D28" s="103"/>
      <c r="E28" s="102"/>
      <c r="F28" s="102"/>
      <c r="G28" s="102"/>
      <c r="H28" s="102"/>
    </row>
    <row r="29" spans="1:8">
      <c r="A29" s="101" t="s">
        <v>94</v>
      </c>
      <c r="B29" s="102"/>
      <c r="C29" s="102"/>
      <c r="D29" s="103"/>
      <c r="E29" s="102"/>
      <c r="F29" s="102"/>
      <c r="G29" s="102"/>
      <c r="H29" s="102"/>
    </row>
    <row r="30" spans="1:8">
      <c r="A30" s="101" t="s">
        <v>95</v>
      </c>
      <c r="B30" s="102"/>
      <c r="C30" s="102"/>
      <c r="D30" s="103"/>
      <c r="E30" s="102"/>
      <c r="F30" s="102"/>
      <c r="G30" s="102"/>
      <c r="H30" s="102"/>
    </row>
    <row r="31" spans="1:8">
      <c r="A31" s="144" t="s">
        <v>96</v>
      </c>
      <c r="B31" s="145"/>
      <c r="C31" s="145"/>
      <c r="D31" s="145"/>
      <c r="E31" s="145"/>
      <c r="F31" s="145"/>
      <c r="G31" s="145"/>
      <c r="H31" s="145"/>
    </row>
    <row r="32" spans="1:8">
      <c r="A32" s="144"/>
      <c r="B32" s="145"/>
      <c r="C32" s="145"/>
      <c r="D32" s="145"/>
      <c r="E32" s="145"/>
      <c r="F32" s="145"/>
      <c r="G32" s="145"/>
      <c r="H32" s="145"/>
    </row>
    <row r="33" spans="1:8">
      <c r="A33" s="144"/>
      <c r="B33" s="145"/>
      <c r="C33" s="145"/>
      <c r="D33" s="145"/>
      <c r="E33" s="145"/>
      <c r="F33" s="145"/>
      <c r="G33" s="145"/>
      <c r="H33" s="145"/>
    </row>
    <row r="34" spans="1:8">
      <c r="A34" s="144"/>
      <c r="B34" s="145"/>
      <c r="C34" s="145"/>
      <c r="D34" s="145"/>
      <c r="E34" s="145"/>
      <c r="F34" s="145"/>
      <c r="G34" s="145"/>
      <c r="H34" s="145"/>
    </row>
    <row r="35" spans="1:8">
      <c r="A35" s="145"/>
      <c r="B35" s="145"/>
      <c r="C35" s="145"/>
      <c r="D35" s="145"/>
      <c r="E35" s="145"/>
      <c r="F35" s="145"/>
      <c r="G35" s="145"/>
      <c r="H35" s="145"/>
    </row>
    <row r="36" spans="1:8">
      <c r="A36" s="145" t="s">
        <v>97</v>
      </c>
      <c r="B36" s="145"/>
      <c r="C36" s="145"/>
      <c r="D36" s="145"/>
      <c r="E36" s="145"/>
      <c r="F36" s="145"/>
      <c r="G36" s="145"/>
      <c r="H36" s="145"/>
    </row>
    <row r="37" spans="1:8">
      <c r="A37" s="145"/>
      <c r="B37" s="145"/>
      <c r="C37" s="145"/>
      <c r="D37" s="145"/>
      <c r="E37" s="145"/>
      <c r="F37" s="145"/>
      <c r="G37" s="145"/>
      <c r="H37" s="145"/>
    </row>
    <row r="38" spans="1:8">
      <c r="A38" s="145" t="s">
        <v>98</v>
      </c>
      <c r="B38" s="145"/>
      <c r="C38" s="145"/>
      <c r="D38" s="145"/>
      <c r="E38" s="145"/>
      <c r="F38" s="145"/>
      <c r="G38" s="145"/>
      <c r="H38" s="145"/>
    </row>
    <row r="39" spans="1:8">
      <c r="A39" s="145"/>
      <c r="B39" s="145"/>
      <c r="C39" s="145"/>
      <c r="D39" s="145"/>
      <c r="E39" s="145"/>
      <c r="F39" s="145"/>
      <c r="G39" s="145"/>
      <c r="H39" s="145"/>
    </row>
    <row r="40" spans="1:8">
      <c r="A40" s="145"/>
      <c r="B40" s="145"/>
      <c r="C40" s="145"/>
      <c r="D40" s="145"/>
      <c r="E40" s="145"/>
      <c r="F40" s="145"/>
      <c r="G40" s="145"/>
      <c r="H40" s="145"/>
    </row>
    <row r="41" spans="1:8">
      <c r="A41" s="145" t="s">
        <v>99</v>
      </c>
      <c r="B41" s="145"/>
      <c r="C41" s="145"/>
      <c r="D41" s="145"/>
      <c r="E41" s="145"/>
      <c r="F41" s="145"/>
      <c r="G41" s="145"/>
      <c r="H41" s="145"/>
    </row>
    <row r="42" spans="1:8">
      <c r="A42" s="145"/>
      <c r="B42" s="145"/>
      <c r="C42" s="145"/>
      <c r="D42" s="145"/>
      <c r="E42" s="145"/>
      <c r="F42" s="145"/>
      <c r="G42" s="145"/>
      <c r="H42" s="145"/>
    </row>
    <row r="43" spans="1:8">
      <c r="A43" s="145"/>
      <c r="B43" s="145"/>
      <c r="C43" s="145"/>
      <c r="D43" s="145"/>
      <c r="E43" s="145"/>
      <c r="F43" s="145"/>
      <c r="G43" s="145"/>
      <c r="H43" s="145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4" t="s">
        <v>100</v>
      </c>
      <c r="C1" s="104" t="s">
        <v>101</v>
      </c>
      <c r="E1" s="104" t="s">
        <v>78</v>
      </c>
    </row>
    <row r="2" spans="1:5" ht="30">
      <c r="A2" s="86" t="s">
        <v>102</v>
      </c>
      <c r="C2" t="s">
        <v>103</v>
      </c>
      <c r="E2" s="86" t="s">
        <v>104</v>
      </c>
    </row>
    <row r="3" spans="1:5">
      <c r="A3" s="86"/>
    </row>
    <row r="4" spans="1:5" ht="30">
      <c r="A4" s="86" t="s">
        <v>105</v>
      </c>
      <c r="C4" s="86" t="s">
        <v>106</v>
      </c>
    </row>
    <row r="5" spans="1:5">
      <c r="A5" s="86"/>
    </row>
    <row r="6" spans="1:5" ht="30">
      <c r="A6" s="86" t="s">
        <v>107</v>
      </c>
    </row>
    <row r="7" spans="1:5" ht="45">
      <c r="A7" s="86"/>
      <c r="C7" s="86" t="s">
        <v>108</v>
      </c>
    </row>
    <row r="8" spans="1:5" ht="30">
      <c r="A8" s="86" t="s">
        <v>107</v>
      </c>
    </row>
    <row r="9" spans="1:5" ht="45">
      <c r="A9" s="86"/>
      <c r="C9" s="86" t="s">
        <v>109</v>
      </c>
    </row>
    <row r="10" spans="1:5" ht="30">
      <c r="A10" s="86" t="s">
        <v>105</v>
      </c>
    </row>
    <row r="11" spans="1:5" ht="30">
      <c r="A11" s="86"/>
      <c r="C11" s="86" t="s">
        <v>110</v>
      </c>
    </row>
    <row r="12" spans="1:5" ht="30">
      <c r="A12" s="86" t="s">
        <v>102</v>
      </c>
    </row>
    <row r="13" spans="1:5">
      <c r="A13" s="86"/>
    </row>
    <row r="14" spans="1:5" ht="30">
      <c r="A14" s="87" t="s">
        <v>111</v>
      </c>
      <c r="C14" s="86" t="s">
        <v>112</v>
      </c>
    </row>
    <row r="15" spans="1:5">
      <c r="A15" s="86"/>
    </row>
    <row r="16" spans="1:5" ht="30">
      <c r="A16" s="86"/>
      <c r="C16" s="86" t="s">
        <v>113</v>
      </c>
    </row>
    <row r="17" spans="1:3">
      <c r="A17" s="86"/>
    </row>
    <row r="18" spans="1:3" ht="30">
      <c r="A18" s="86"/>
      <c r="C18" s="86" t="s">
        <v>114</v>
      </c>
    </row>
    <row r="19" spans="1:3">
      <c r="A19" s="86"/>
    </row>
    <row r="20" spans="1:3" ht="60">
      <c r="A20" s="86"/>
      <c r="C20" s="86" t="s">
        <v>115</v>
      </c>
    </row>
    <row r="21" spans="1:3">
      <c r="A21" s="86"/>
    </row>
    <row r="22" spans="1:3" ht="45">
      <c r="A22" s="86"/>
      <c r="C22" s="86" t="s">
        <v>116</v>
      </c>
    </row>
    <row r="23" spans="1:3">
      <c r="A23" s="86"/>
    </row>
    <row r="24" spans="1:3" ht="30">
      <c r="A24" s="86"/>
      <c r="C24" s="86" t="s">
        <v>117</v>
      </c>
    </row>
    <row r="25" spans="1:3">
      <c r="A25" s="86"/>
    </row>
    <row r="26" spans="1:3">
      <c r="A26" s="86"/>
      <c r="C26" s="81" t="s">
        <v>118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5" t="s">
        <v>119</v>
      </c>
      <c r="B1" s="106" t="s">
        <v>120</v>
      </c>
      <c r="C1" s="107" t="s">
        <v>121</v>
      </c>
      <c r="D1" s="108" t="s">
        <v>122</v>
      </c>
      <c r="E1" s="108" t="s">
        <v>123</v>
      </c>
      <c r="F1" s="108" t="s">
        <v>124</v>
      </c>
      <c r="G1" s="108" t="s">
        <v>125</v>
      </c>
      <c r="H1" s="108" t="s">
        <v>126</v>
      </c>
      <c r="I1" s="109" t="s">
        <v>127</v>
      </c>
    </row>
    <row r="2" spans="1:9" ht="19.5" thickBot="1">
      <c r="A2" s="105" t="s">
        <v>128</v>
      </c>
      <c r="C2" s="79" t="s">
        <v>129</v>
      </c>
      <c r="D2" s="79" t="s">
        <v>130</v>
      </c>
      <c r="E2" s="79" t="s">
        <v>131</v>
      </c>
      <c r="F2" s="79" t="s">
        <v>132</v>
      </c>
      <c r="G2" s="79" t="s">
        <v>133</v>
      </c>
      <c r="H2" s="79" t="s">
        <v>134</v>
      </c>
    </row>
    <row r="3" spans="1:9" ht="19.5" thickBot="1">
      <c r="A3" s="105" t="s">
        <v>135</v>
      </c>
      <c r="B3" s="3" t="s">
        <v>136</v>
      </c>
      <c r="C3" s="3" t="s">
        <v>137</v>
      </c>
      <c r="D3" s="3" t="s">
        <v>138</v>
      </c>
      <c r="E3" s="3" t="s">
        <v>139</v>
      </c>
      <c r="F3" s="3" t="s">
        <v>140</v>
      </c>
      <c r="G3" s="3" t="s">
        <v>141</v>
      </c>
      <c r="H3" s="3" t="s">
        <v>142</v>
      </c>
    </row>
    <row r="4" spans="1:9" ht="18.75">
      <c r="A4" s="110"/>
      <c r="B4" s="3" t="s">
        <v>143</v>
      </c>
      <c r="C4" s="3" t="s">
        <v>144</v>
      </c>
      <c r="D4" s="3" t="s">
        <v>145</v>
      </c>
      <c r="E4" s="79" t="s">
        <v>146</v>
      </c>
      <c r="F4" s="79" t="s">
        <v>147</v>
      </c>
      <c r="G4" s="3" t="s">
        <v>148</v>
      </c>
      <c r="H4" s="3" t="s">
        <v>149</v>
      </c>
    </row>
    <row r="5" spans="1:9" ht="18.75">
      <c r="A5" s="110"/>
      <c r="B5" s="3" t="s">
        <v>150</v>
      </c>
      <c r="C5" s="3"/>
      <c r="E5" s="111" t="s">
        <v>151</v>
      </c>
      <c r="F5" s="111" t="s">
        <v>152</v>
      </c>
      <c r="G5" s="3" t="s">
        <v>153</v>
      </c>
    </row>
    <row r="6" spans="1:9" ht="19.5" thickBot="1">
      <c r="A6" s="110"/>
    </row>
    <row r="7" spans="1:9" ht="19.5" thickBot="1">
      <c r="A7" s="105" t="s">
        <v>154</v>
      </c>
      <c r="E7" s="24">
        <v>159778</v>
      </c>
      <c r="F7" s="79" t="s">
        <v>155</v>
      </c>
      <c r="H7" s="24">
        <v>75143</v>
      </c>
    </row>
    <row r="8" spans="1:9" ht="19.5" thickBot="1">
      <c r="A8" s="105" t="s">
        <v>156</v>
      </c>
      <c r="C8" s="79" t="s">
        <v>157</v>
      </c>
      <c r="E8" s="79" t="s">
        <v>157</v>
      </c>
      <c r="F8" s="79" t="s">
        <v>157</v>
      </c>
      <c r="G8" s="79" t="s">
        <v>78</v>
      </c>
      <c r="H8" t="s">
        <v>158</v>
      </c>
      <c r="I8" t="s">
        <v>157</v>
      </c>
    </row>
    <row r="9" spans="1:9">
      <c r="C9" s="79" t="s">
        <v>159</v>
      </c>
      <c r="E9" s="79" t="s">
        <v>159</v>
      </c>
      <c r="F9" s="79" t="s">
        <v>159</v>
      </c>
      <c r="G9" s="79" t="s">
        <v>100</v>
      </c>
      <c r="H9" t="s">
        <v>160</v>
      </c>
      <c r="I9" t="s">
        <v>159</v>
      </c>
    </row>
    <row r="10" spans="1:9">
      <c r="C10" s="79" t="s">
        <v>161</v>
      </c>
      <c r="E10" s="79" t="s">
        <v>161</v>
      </c>
      <c r="F10" s="79" t="s">
        <v>161</v>
      </c>
      <c r="G10" s="79" t="s">
        <v>162</v>
      </c>
      <c r="H10" s="79" t="s">
        <v>167</v>
      </c>
      <c r="I10" t="s">
        <v>161</v>
      </c>
    </row>
    <row r="11" spans="1:9">
      <c r="C11" s="79" t="s">
        <v>163</v>
      </c>
      <c r="E11" s="79" t="s">
        <v>163</v>
      </c>
      <c r="F11" s="79" t="s">
        <v>163</v>
      </c>
      <c r="H11" s="79" t="s">
        <v>168</v>
      </c>
      <c r="I11" t="s">
        <v>163</v>
      </c>
    </row>
    <row r="12" spans="1:9">
      <c r="H12" s="79" t="s">
        <v>169</v>
      </c>
      <c r="I12" t="s">
        <v>164</v>
      </c>
    </row>
    <row r="13" spans="1:9">
      <c r="I13" t="s">
        <v>158</v>
      </c>
    </row>
    <row r="14" spans="1:9">
      <c r="I14" t="s">
        <v>165</v>
      </c>
    </row>
    <row r="15" spans="1:9">
      <c r="I15" t="s">
        <v>166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Shades 7th  8th FL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2025-02-13T17:11:14Z</cp:lastPrinted>
  <dcterms:created xsi:type="dcterms:W3CDTF">2000-08-02T17:16:16Z</dcterms:created>
  <dcterms:modified xsi:type="dcterms:W3CDTF">2025-02-18T14:45:04Z</dcterms:modified>
</cp:coreProperties>
</file>