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155 EMJ - Chattanooga Lookouts/01. Quotes/Proposals/"/>
    </mc:Choice>
  </mc:AlternateContent>
  <xr:revisionPtr revIDLastSave="116" documentId="8_{7FE12CF0-689B-42C2-B687-B3A405F1B923}" xr6:coauthVersionLast="47" xr6:coauthVersionMax="47" xr10:uidLastSave="{395849CD-A77C-4657-ADA8-A039F2C67B3B}"/>
  <bookViews>
    <workbookView xWindow="-120" yWindow="-120" windowWidth="29040" windowHeight="15720" xr2:uid="{00000000-000D-0000-FFFF-FFFF00000000}"/>
  </bookViews>
  <sheets>
    <sheet name="Bid Form" sheetId="13" r:id="rId1"/>
    <sheet name="SOV Updated" sheetId="28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Form'!$A$1:$J$51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13" l="1"/>
  <c r="H15" i="13"/>
  <c r="H14" i="13"/>
  <c r="I9" i="13"/>
  <c r="L38" i="28"/>
  <c r="L36" i="28"/>
  <c r="R30" i="28"/>
  <c r="P30" i="28"/>
  <c r="M30" i="28"/>
  <c r="G30" i="28" s="1"/>
  <c r="H30" i="28" s="1"/>
  <c r="R29" i="28"/>
  <c r="P29" i="28"/>
  <c r="M29" i="28"/>
  <c r="G29" i="28" s="1"/>
  <c r="H29" i="28" s="1"/>
  <c r="R28" i="28"/>
  <c r="P28" i="28"/>
  <c r="M28" i="28"/>
  <c r="G28" i="28" s="1"/>
  <c r="H28" i="28" s="1"/>
  <c r="R27" i="28"/>
  <c r="P27" i="28"/>
  <c r="M27" i="28"/>
  <c r="G27" i="28" s="1"/>
  <c r="H27" i="28" s="1"/>
  <c r="R26" i="28"/>
  <c r="P26" i="28"/>
  <c r="M26" i="28"/>
  <c r="G26" i="28" s="1"/>
  <c r="H26" i="28" s="1"/>
  <c r="R33" i="28"/>
  <c r="P33" i="28"/>
  <c r="M33" i="28"/>
  <c r="G33" i="28" s="1"/>
  <c r="H33" i="28" s="1"/>
  <c r="R32" i="28"/>
  <c r="P32" i="28"/>
  <c r="M32" i="28"/>
  <c r="G32" i="28" s="1"/>
  <c r="H32" i="28" s="1"/>
  <c r="R31" i="28"/>
  <c r="P31" i="28"/>
  <c r="M31" i="28"/>
  <c r="G31" i="28" s="1"/>
  <c r="H31" i="28" s="1"/>
  <c r="P39" i="28"/>
  <c r="M39" i="28"/>
  <c r="H39" i="28"/>
  <c r="J39" i="28" s="1"/>
  <c r="M38" i="28"/>
  <c r="H38" i="28"/>
  <c r="J38" i="28" s="1"/>
  <c r="L37" i="28"/>
  <c r="M37" i="28" s="1"/>
  <c r="H37" i="28"/>
  <c r="J37" i="28" s="1"/>
  <c r="P36" i="28"/>
  <c r="H36" i="28"/>
  <c r="J36" i="28" s="1"/>
  <c r="M35" i="28"/>
  <c r="A35" i="28"/>
  <c r="H35" i="28" s="1"/>
  <c r="J35" i="28" s="1"/>
  <c r="R34" i="28"/>
  <c r="P34" i="28"/>
  <c r="M34" i="28"/>
  <c r="G34" i="28" s="1"/>
  <c r="H34" i="28" s="1"/>
  <c r="R25" i="28"/>
  <c r="P25" i="28"/>
  <c r="M25" i="28"/>
  <c r="G25" i="28" s="1"/>
  <c r="H25" i="28" s="1"/>
  <c r="R24" i="28"/>
  <c r="P24" i="28"/>
  <c r="M24" i="28"/>
  <c r="G24" i="28" s="1"/>
  <c r="H24" i="28" s="1"/>
  <c r="R23" i="28"/>
  <c r="P23" i="28"/>
  <c r="M23" i="28"/>
  <c r="G23" i="28" s="1"/>
  <c r="H23" i="28" s="1"/>
  <c r="R22" i="28"/>
  <c r="P22" i="28"/>
  <c r="M22" i="28"/>
  <c r="G22" i="28" s="1"/>
  <c r="H22" i="28" s="1"/>
  <c r="R21" i="28"/>
  <c r="P21" i="28"/>
  <c r="M21" i="28"/>
  <c r="G21" i="28" s="1"/>
  <c r="H21" i="28" s="1"/>
  <c r="R20" i="28"/>
  <c r="P20" i="28"/>
  <c r="M20" i="28"/>
  <c r="G20" i="28" s="1"/>
  <c r="H20" i="28" s="1"/>
  <c r="R19" i="28"/>
  <c r="P19" i="28"/>
  <c r="M19" i="28"/>
  <c r="G19" i="28" s="1"/>
  <c r="H19" i="28" s="1"/>
  <c r="R18" i="28"/>
  <c r="P18" i="28"/>
  <c r="M18" i="28"/>
  <c r="G18" i="28" s="1"/>
  <c r="H18" i="28" s="1"/>
  <c r="R17" i="28"/>
  <c r="P17" i="28"/>
  <c r="M17" i="28"/>
  <c r="G17" i="28" s="1"/>
  <c r="H17" i="28" s="1"/>
  <c r="R16" i="28"/>
  <c r="P16" i="28"/>
  <c r="M16" i="28"/>
  <c r="G16" i="28" s="1"/>
  <c r="H16" i="28" s="1"/>
  <c r="R15" i="28"/>
  <c r="P15" i="28"/>
  <c r="M15" i="28"/>
  <c r="G15" i="28" s="1"/>
  <c r="H15" i="28" s="1"/>
  <c r="R14" i="28"/>
  <c r="P14" i="28"/>
  <c r="M14" i="28"/>
  <c r="G14" i="28" s="1"/>
  <c r="H14" i="28" s="1"/>
  <c r="R13" i="28"/>
  <c r="P13" i="28"/>
  <c r="M13" i="28"/>
  <c r="G13" i="28" s="1"/>
  <c r="H13" i="28" s="1"/>
  <c r="R12" i="28"/>
  <c r="P12" i="28"/>
  <c r="M12" i="28"/>
  <c r="G12" i="28" s="1"/>
  <c r="H12" i="28" s="1"/>
  <c r="A1" i="28"/>
  <c r="I26" i="28" l="1"/>
  <c r="J26" i="28" s="1"/>
  <c r="I29" i="28"/>
  <c r="J29" i="28" s="1"/>
  <c r="I27" i="28"/>
  <c r="J27" i="28" s="1"/>
  <c r="I28" i="28"/>
  <c r="J28" i="28" s="1"/>
  <c r="I30" i="28"/>
  <c r="J30" i="28" s="1"/>
  <c r="I31" i="28"/>
  <c r="J31" i="28" s="1"/>
  <c r="I32" i="28"/>
  <c r="J32" i="28" s="1"/>
  <c r="I33" i="28"/>
  <c r="J33" i="28" s="1"/>
  <c r="P38" i="28"/>
  <c r="P37" i="28"/>
  <c r="N1" i="28"/>
  <c r="O2" i="28" s="1"/>
  <c r="O3" i="28" s="1"/>
  <c r="O4" i="28" s="1"/>
  <c r="I18" i="28"/>
  <c r="J18" i="28" s="1"/>
  <c r="I17" i="28"/>
  <c r="J17" i="28" s="1"/>
  <c r="I14" i="28"/>
  <c r="J14" i="28" s="1"/>
  <c r="I21" i="28"/>
  <c r="J21" i="28" s="1"/>
  <c r="I25" i="28"/>
  <c r="J25" i="28" s="1"/>
  <c r="I15" i="28"/>
  <c r="J15" i="28" s="1"/>
  <c r="I22" i="28"/>
  <c r="J22" i="28" s="1"/>
  <c r="I19" i="28"/>
  <c r="J19" i="28" s="1"/>
  <c r="I16" i="28"/>
  <c r="J16" i="28" s="1"/>
  <c r="I20" i="28"/>
  <c r="J20" i="28" s="1"/>
  <c r="I13" i="28"/>
  <c r="J13" i="28" s="1"/>
  <c r="I34" i="28"/>
  <c r="J34" i="28" s="1"/>
  <c r="H40" i="28"/>
  <c r="Q7" i="28"/>
  <c r="I12" i="28"/>
  <c r="I23" i="28"/>
  <c r="J23" i="28" s="1"/>
  <c r="I24" i="28"/>
  <c r="J24" i="28" s="1"/>
  <c r="P35" i="28"/>
  <c r="M36" i="28"/>
  <c r="R11" i="28" l="1"/>
  <c r="T11" i="28" s="1"/>
  <c r="I40" i="28"/>
  <c r="J12" i="28"/>
  <c r="J40" i="28" s="1"/>
  <c r="S11" i="28" l="1"/>
  <c r="I11" i="13" l="1"/>
</calcChain>
</file>

<file path=xl/sharedStrings.xml><?xml version="1.0" encoding="utf-8"?>
<sst xmlns="http://schemas.openxmlformats.org/spreadsheetml/2006/main" count="301" uniqueCount="207">
  <si>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</si>
  <si>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</si>
  <si>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</si>
  <si>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</si>
  <si>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</si>
  <si>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</si>
  <si>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</si>
  <si>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</si>
  <si>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</si>
  <si>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</si>
  <si>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</si>
  <si>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</si>
  <si>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</si>
  <si>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>Sales Tax and Installation included</t>
  </si>
  <si>
    <t xml:space="preserve">Attn: </t>
  </si>
  <si>
    <t>Total w/ Tax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</si>
  <si>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</si>
  <si>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</si>
  <si>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</si>
  <si>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</si>
  <si>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</si>
  <si>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</si>
  <si>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</si>
  <si>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</si>
  <si>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</si>
  <si>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</si>
  <si>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</si>
  <si>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</si>
  <si>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</si>
  <si>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</si>
  <si>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</si>
  <si>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</si>
  <si>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</si>
  <si>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</si>
  <si>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</si>
  <si>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</si>
  <si>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</si>
  <si>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r>
      <t>Delivery approximately</t>
    </r>
    <r>
      <rPr>
        <b/>
        <sz val="11"/>
        <rFont val="Garamond"/>
        <family val="1"/>
      </rPr>
      <t xml:space="preserve"> 6 weeks </t>
    </r>
    <r>
      <rPr>
        <sz val="11"/>
        <rFont val="Garamond"/>
        <family val="1"/>
      </rPr>
      <t>from receipt of purchase order &amp; all field measurements</t>
    </r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</si>
  <si>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</si>
  <si>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</si>
  <si>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</si>
  <si>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</si>
  <si>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</si>
  <si>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</si>
  <si>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</si>
  <si>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</si>
  <si>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</si>
  <si>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</si>
  <si>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</si>
  <si>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</si>
  <si>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Single Manual Shade Installation</t>
  </si>
  <si>
    <t>Sq Footage</t>
  </si>
  <si>
    <t>Notes:</t>
  </si>
  <si>
    <t>Manual Bead Chain Clutch Operated Control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</si>
  <si>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</si>
  <si>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</si>
  <si>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</si>
  <si>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</si>
  <si>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Measure Trip Charge Budget                                                                           (Mileage, Time, Lodging &amp; Per Diem)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</si>
  <si>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</si>
  <si>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</si>
  <si>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</si>
  <si>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Extra materials are NOT included in above proposal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</si>
  <si>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</si>
  <si>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</si>
  <si>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</si>
  <si>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</si>
  <si>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</si>
  <si>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</si>
  <si>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</si>
  <si>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</si>
  <si>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</si>
  <si>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</si>
  <si>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</si>
  <si>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</si>
  <si>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</si>
  <si>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</si>
  <si>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</si>
  <si>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</si>
  <si>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</si>
  <si>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</si>
  <si>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</si>
  <si>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</si>
  <si>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</si>
  <si>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</si>
  <si>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</si>
  <si>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</si>
  <si>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</si>
  <si>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</si>
  <si>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</si>
  <si>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</si>
  <si>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</si>
  <si>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</si>
  <si>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</si>
  <si>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</si>
  <si>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</si>
  <si>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</si>
  <si>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</si>
  <si>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</si>
  <si>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</si>
  <si>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</si>
  <si>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</si>
  <si>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</si>
  <si>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</si>
  <si>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</si>
  <si>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</si>
  <si>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</si>
  <si>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</si>
  <si>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</si>
  <si>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</si>
  <si>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</si>
  <si>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</si>
  <si>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</si>
  <si>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</si>
  <si>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</si>
  <si>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</si>
  <si>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</si>
  <si>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</si>
  <si>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</si>
  <si>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</si>
  <si>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</si>
  <si>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</si>
  <si>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</si>
  <si>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</si>
  <si>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</si>
  <si>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</si>
  <si>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</si>
  <si>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</si>
  <si>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</si>
  <si>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</si>
  <si>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</si>
  <si>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</si>
  <si>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</si>
  <si>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</si>
  <si>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</si>
  <si>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</si>
  <si>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</si>
  <si>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</si>
  <si>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</si>
  <si>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</si>
  <si>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</si>
  <si>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</si>
  <si>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</si>
  <si>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</si>
  <si>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</si>
  <si>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</si>
  <si>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</si>
  <si>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</si>
  <si>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</si>
  <si>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</si>
  <si>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</si>
  <si>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</si>
  <si>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</si>
  <si>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</si>
  <si>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</si>
  <si>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</si>
  <si>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</si>
  <si>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</si>
  <si>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</si>
  <si>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</si>
  <si>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</si>
  <si>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</si>
  <si>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</si>
  <si>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</si>
  <si>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</si>
  <si>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</si>
  <si>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</si>
  <si>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</si>
  <si>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</si>
  <si>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</si>
  <si>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</si>
  <si>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</si>
  <si>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</si>
  <si>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</si>
  <si>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</si>
  <si>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</si>
  <si>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</si>
  <si>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</si>
  <si>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</si>
  <si>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>Installation of manual roller shade based on fastening shades to aluminum window system. Any change in mount substrate or location is subject to surcharge.</t>
  </si>
  <si>
    <t xml:space="preserve">David Storm </t>
  </si>
  <si>
    <t>dstorm@readwindow.com</t>
  </si>
  <si>
    <t>865-770-5812</t>
  </si>
  <si>
    <t>PH: 865-770-5812</t>
  </si>
  <si>
    <t>Fascia - Color TBD</t>
  </si>
  <si>
    <t>Room#</t>
  </si>
  <si>
    <t xml:space="preserve">Payment Terms: 100% Prepayment for orders total less than $5K and 50% deposit for orders more than $5K. Balance due of Completed Production and/or Services Rendered. </t>
  </si>
  <si>
    <t>Wood blocking for pockets, if required to securely fasten shades, is to be provided by others.</t>
  </si>
  <si>
    <t>Chattanooga TN</t>
  </si>
  <si>
    <t>U120</t>
  </si>
  <si>
    <t>U132</t>
  </si>
  <si>
    <t>U123</t>
  </si>
  <si>
    <t>U124</t>
  </si>
  <si>
    <t>U125</t>
  </si>
  <si>
    <t>U130</t>
  </si>
  <si>
    <t>U131</t>
  </si>
  <si>
    <t>U121</t>
  </si>
  <si>
    <t>Estimate For:  Single Roller - Manual Roller Shades</t>
  </si>
  <si>
    <t xml:space="preserve">Chattanooga Lookouts </t>
  </si>
  <si>
    <t>Note: The following Rooms are included in the proposal.  U120, U124, U123, U125, U122, U130, U131, U132 &amp; 2 windows in S162 @ 6'8" wide X 4' tall (Interior windows in U120 facing hallwall)</t>
  </si>
  <si>
    <t>Draper, Inc. Flexshade Single Manual shade with Fascia</t>
  </si>
  <si>
    <t>90 days of the above date.</t>
  </si>
  <si>
    <t>Fabric: SW Basic 3%  Color: Charcoal</t>
  </si>
  <si>
    <t xml:space="preserve">Flexshade Single Manual with Fascia (Black) </t>
  </si>
  <si>
    <t>U126</t>
  </si>
  <si>
    <r>
      <t xml:space="preserve">Fabric: </t>
    </r>
    <r>
      <rPr>
        <b/>
        <sz val="11"/>
        <color rgb="FFFF0000"/>
        <rFont val="Garamond"/>
        <family val="1"/>
      </rPr>
      <t>SW Basic 3%  Color: Charcoal</t>
    </r>
  </si>
  <si>
    <t xml:space="preserve">25-155 REV2 Updated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</si>
</sst>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1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b/>
      <sz val="11"/>
      <color rgb="FFFF0000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9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165" fontId="15" fillId="0" borderId="14" xfId="0" applyNumberFormat="1" applyFont="1" applyBorder="1" applyAlignment="1">
      <alignment horizontal="center"/>
    </xf>
    <xf numFmtId="165" fontId="7" fillId="0" borderId="15" xfId="3" applyNumberFormat="1" applyFont="1" applyFill="1" applyBorder="1"/>
    <xf numFmtId="0" fontId="5" fillId="0" borderId="0" xfId="0" applyFont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1" fontId="3" fillId="0" borderId="0" xfId="0" applyNumberFormat="1" applyFont="1" applyAlignment="1">
      <alignment horizontal="left" indent="2"/>
    </xf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5" fillId="0" borderId="10" xfId="1" applyFont="1" applyFill="1" applyBorder="1" applyAlignment="1">
      <alignment horizontal="right"/>
    </xf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0" fontId="1" fillId="0" borderId="0" xfId="0" quotePrefix="1" applyFont="1" applyAlignment="1">
      <alignment horizontal="center"/>
    </xf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0" fillId="0" borderId="21" xfId="0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0" fontId="4" fillId="0" borderId="2" xfId="5" applyBorder="1" applyAlignment="1" applyProtection="1"/>
    <xf numFmtId="0" fontId="5" fillId="0" borderId="0" xfId="0" applyFont="1" applyAlignment="1">
      <alignment wrapText="1"/>
    </xf>
    <xf numFmtId="0" fontId="1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" borderId="0" xfId="0" applyFont="1" applyFill="1"/>
    <xf numFmtId="44" fontId="7" fillId="0" borderId="14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66" fontId="10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4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2" borderId="0" xfId="0" applyFont="1" applyFill="1" applyAlignment="1">
      <alignment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179281</xdr:colOff>
      <xdr:row>0</xdr:row>
      <xdr:rowOff>51955</xdr:rowOff>
    </xdr:from>
    <xdr:to>
      <xdr:col>3</xdr:col>
      <xdr:colOff>484908</xdr:colOff>
      <xdr:row>8</xdr:row>
      <xdr:rowOff>51955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32622" y="51955"/>
          <a:ext cx="151790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3711466-D9CF-414D-9888-4F1C7B2CE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9413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8D678E4-9FFC-486E-8A1B-599A2D1E5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62339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F3A9B1D1-C1FB-4497-93B9-9A5AD02C8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681734" y="0"/>
          <a:ext cx="2385331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AE86153-E9EC-41F6-9159-36EFC24BD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1389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9"/>
  <sheetViews>
    <sheetView tabSelected="1" zoomScale="110" zoomScaleNormal="110" workbookViewId="0">
      <selection activeCell="J24" sqref="J24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5" style="2" customWidth="1"/>
    <col min="12" max="12" width="9.7109375" bestFit="1" customWidth="1"/>
  </cols>
  <sheetData>
    <row r="7" spans="2:15">
      <c r="H7" s="7"/>
      <c r="I7" s="19"/>
    </row>
    <row r="8" spans="2:15">
      <c r="H8" s="7"/>
      <c r="L8" s="2"/>
      <c r="M8" s="2"/>
      <c r="N8" s="2"/>
      <c r="O8" s="2"/>
    </row>
    <row r="9" spans="2:15">
      <c r="B9" s="1" t="s">
        <v>24</v>
      </c>
      <c r="H9" s="7" t="s">
        <v>38</v>
      </c>
      <c r="I9" s="90" t="str">
        <f>'SOV Updated'!F1</f>
        <v xml:space="preserve">25-155 REV2 Updated </v>
      </c>
      <c r="J9" s="90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14</v>
      </c>
      <c r="D11" s="2" t="s">
        <v>39</v>
      </c>
      <c r="H11" s="7" t="s">
        <v>22</v>
      </c>
      <c r="I11" s="91">
        <f ca="1">TODAY()</f>
        <v>46055</v>
      </c>
    </row>
    <row r="12" spans="2:15">
      <c r="B12" s="1"/>
      <c r="H12" s="7"/>
    </row>
    <row r="13" spans="2:15">
      <c r="B13" s="1" t="s">
        <v>2</v>
      </c>
      <c r="D13" s="90" t="s">
        <v>55</v>
      </c>
      <c r="H13" s="7" t="s">
        <v>1</v>
      </c>
    </row>
    <row r="14" spans="2:15">
      <c r="B14" s="1"/>
      <c r="D14" s="2" t="s">
        <v>20</v>
      </c>
      <c r="H14" s="2" t="str">
        <f>'SOV Updated'!F3</f>
        <v xml:space="preserve">Chattanooga Lookouts </v>
      </c>
    </row>
    <row r="15" spans="2:15">
      <c r="B15" s="1"/>
      <c r="D15" s="2" t="s">
        <v>21</v>
      </c>
      <c r="H15" s="4" t="str">
        <f>'SOV Updated'!F4</f>
        <v>Chattanooga TN</v>
      </c>
    </row>
    <row r="16" spans="2:15">
      <c r="B16" s="1"/>
    </row>
    <row r="17" spans="2:10">
      <c r="B17" s="7" t="s">
        <v>3</v>
      </c>
      <c r="D17" s="90" t="s">
        <v>180</v>
      </c>
      <c r="H17" s="1" t="s">
        <v>17</v>
      </c>
    </row>
    <row r="18" spans="2:10">
      <c r="D18" s="90" t="s">
        <v>183</v>
      </c>
      <c r="H18" s="2" t="s">
        <v>40</v>
      </c>
    </row>
    <row r="19" spans="2:10">
      <c r="D19" s="2" t="s">
        <v>16</v>
      </c>
    </row>
    <row r="20" spans="2:10" ht="15.75" thickBot="1">
      <c r="B20" s="13"/>
      <c r="C20" s="13"/>
      <c r="D20" s="127" t="s">
        <v>181</v>
      </c>
      <c r="E20" s="13"/>
      <c r="F20" s="13"/>
      <c r="G20" s="13"/>
      <c r="H20" s="13"/>
      <c r="I20" s="127"/>
      <c r="J20" s="13"/>
    </row>
    <row r="21" spans="2:10" ht="15.75" thickTop="1">
      <c r="B21" s="7" t="s">
        <v>197</v>
      </c>
      <c r="C21" s="8"/>
      <c r="D21" s="7"/>
      <c r="E21" s="8"/>
      <c r="F21" s="8"/>
      <c r="G21" s="8"/>
      <c r="H21" s="6"/>
      <c r="I21" s="5"/>
    </row>
    <row r="22" spans="2:10">
      <c r="B22" s="9" t="s">
        <v>4</v>
      </c>
      <c r="C22" s="8"/>
      <c r="E22" s="8"/>
      <c r="F22" s="8"/>
      <c r="H22" s="6"/>
      <c r="I22" s="5"/>
      <c r="J22" s="14" t="s">
        <v>15</v>
      </c>
    </row>
    <row r="23" spans="2:10">
      <c r="B23" s="8">
        <v>22</v>
      </c>
      <c r="C23" s="8" t="s">
        <v>5</v>
      </c>
      <c r="D23" s="92" t="s">
        <v>200</v>
      </c>
      <c r="E23" s="8"/>
      <c r="F23" s="8"/>
      <c r="G23" s="8"/>
      <c r="I23" s="20"/>
      <c r="J23" s="105">
        <f>'SOV Updated'!J40</f>
        <v>18410</v>
      </c>
    </row>
    <row r="24" spans="2:10">
      <c r="D24" s="90" t="s">
        <v>205</v>
      </c>
      <c r="E24" s="8"/>
      <c r="F24" s="8"/>
      <c r="G24" s="8"/>
      <c r="I24" s="20"/>
      <c r="J24" s="21"/>
    </row>
    <row r="25" spans="2:10">
      <c r="D25" s="90" t="s">
        <v>184</v>
      </c>
      <c r="E25" s="8"/>
      <c r="F25" s="8"/>
      <c r="G25" s="8"/>
      <c r="I25" s="20"/>
      <c r="J25" s="21"/>
    </row>
    <row r="26" spans="2:10">
      <c r="D26" s="2" t="s">
        <v>53</v>
      </c>
      <c r="E26" s="8"/>
      <c r="F26" s="8"/>
      <c r="G26" s="8"/>
      <c r="I26" s="20"/>
      <c r="J26" s="21"/>
    </row>
    <row r="27" spans="2:10">
      <c r="D27" s="4" t="s">
        <v>13</v>
      </c>
      <c r="E27" s="8"/>
      <c r="F27" s="8"/>
      <c r="G27" s="8"/>
      <c r="H27" s="6"/>
      <c r="I27" s="5"/>
    </row>
    <row r="28" spans="2:10">
      <c r="D28" s="139" t="s">
        <v>199</v>
      </c>
      <c r="E28" s="139"/>
      <c r="F28" s="139"/>
      <c r="G28" s="139"/>
      <c r="H28" s="139"/>
      <c r="I28" s="139"/>
    </row>
    <row r="29" spans="2:10">
      <c r="B29" s="5"/>
      <c r="C29" s="5"/>
      <c r="D29" s="139"/>
      <c r="E29" s="139"/>
      <c r="F29" s="139"/>
      <c r="G29" s="139"/>
      <c r="H29" s="139"/>
      <c r="I29" s="139"/>
    </row>
    <row r="30" spans="2:10">
      <c r="B30" s="5"/>
      <c r="C30" s="5"/>
      <c r="D30" s="139"/>
      <c r="E30" s="139"/>
      <c r="F30" s="139"/>
      <c r="G30" s="139"/>
      <c r="H30" s="139"/>
      <c r="I30" s="139"/>
    </row>
    <row r="31" spans="2:10">
      <c r="B31" s="4" t="s">
        <v>52</v>
      </c>
      <c r="C31" s="8"/>
      <c r="E31" s="8"/>
      <c r="F31" s="8"/>
      <c r="G31" s="8"/>
      <c r="H31" s="66"/>
      <c r="I31" s="5"/>
    </row>
    <row r="32" spans="2:10">
      <c r="B32" s="95" t="s">
        <v>7</v>
      </c>
      <c r="C32" s="140" t="s">
        <v>179</v>
      </c>
      <c r="D32" s="141"/>
      <c r="E32" s="141"/>
      <c r="F32" s="141"/>
      <c r="G32" s="141"/>
      <c r="H32" s="141"/>
      <c r="I32" s="141"/>
      <c r="J32" s="141"/>
    </row>
    <row r="33" spans="1:21">
      <c r="B33" s="11"/>
      <c r="C33" s="141"/>
      <c r="D33" s="141"/>
      <c r="E33" s="141"/>
      <c r="F33" s="141"/>
      <c r="G33" s="141"/>
      <c r="H33" s="141"/>
      <c r="I33" s="141"/>
      <c r="J33" s="141"/>
    </row>
    <row r="34" spans="1:21">
      <c r="B34" s="95" t="s">
        <v>9</v>
      </c>
      <c r="C34" s="140" t="s">
        <v>187</v>
      </c>
      <c r="D34" s="141"/>
      <c r="E34" s="141"/>
      <c r="F34" s="141"/>
      <c r="G34" s="141"/>
      <c r="H34" s="141"/>
      <c r="I34" s="141"/>
      <c r="J34" s="141"/>
    </row>
    <row r="35" spans="1:21">
      <c r="B35" s="95" t="s">
        <v>10</v>
      </c>
      <c r="C35" s="145" t="s">
        <v>62</v>
      </c>
      <c r="D35" s="145"/>
      <c r="E35" s="145"/>
      <c r="F35" s="145"/>
      <c r="G35" s="145"/>
      <c r="H35" s="145"/>
      <c r="I35" s="145"/>
      <c r="J35" s="145"/>
    </row>
    <row r="36" spans="1:21" ht="15.75" thickBot="1">
      <c r="B36" s="16"/>
      <c r="C36" s="15"/>
      <c r="D36" s="16"/>
      <c r="E36" s="15"/>
      <c r="F36" s="15"/>
      <c r="G36" s="15"/>
      <c r="H36" s="17"/>
      <c r="I36" s="18"/>
      <c r="J36" s="13"/>
    </row>
    <row r="37" spans="1:21" ht="15" customHeight="1" thickTop="1">
      <c r="A37" s="10"/>
      <c r="B37" s="1" t="s">
        <v>54</v>
      </c>
      <c r="K37" s="2"/>
      <c r="L37" s="2"/>
    </row>
    <row r="38" spans="1:21" ht="15" customHeight="1">
      <c r="A38" s="12"/>
      <c r="B38" s="11" t="s">
        <v>7</v>
      </c>
      <c r="C38" s="4" t="s">
        <v>8</v>
      </c>
      <c r="K38" s="2"/>
      <c r="L38" s="2"/>
      <c r="M38" s="11"/>
      <c r="N38" s="141"/>
      <c r="O38" s="141"/>
      <c r="P38" s="141"/>
      <c r="Q38" s="141"/>
      <c r="R38" s="141"/>
      <c r="S38" s="141"/>
      <c r="T38" s="141"/>
      <c r="U38" s="141"/>
    </row>
    <row r="39" spans="1:21" ht="15" customHeight="1">
      <c r="A39" s="12"/>
      <c r="B39" s="11"/>
      <c r="C39" s="92" t="s">
        <v>201</v>
      </c>
      <c r="K39" s="2"/>
      <c r="L39" s="2"/>
    </row>
    <row r="40" spans="1:21" ht="15" customHeight="1">
      <c r="A40" s="12"/>
      <c r="B40" s="11" t="s">
        <v>9</v>
      </c>
      <c r="C40" s="142" t="s">
        <v>37</v>
      </c>
      <c r="D40" s="141"/>
      <c r="E40" s="141"/>
      <c r="F40" s="141"/>
      <c r="G40" s="141"/>
      <c r="H40" s="141"/>
      <c r="I40" s="141"/>
      <c r="J40" s="141"/>
      <c r="K40" s="2"/>
      <c r="L40" s="2"/>
    </row>
    <row r="41" spans="1:21" ht="15" customHeight="1">
      <c r="A41" s="12"/>
      <c r="B41" s="11" t="s">
        <v>10</v>
      </c>
      <c r="C41" s="142" t="s">
        <v>23</v>
      </c>
      <c r="D41" s="141"/>
      <c r="E41" s="141"/>
      <c r="F41" s="141"/>
      <c r="G41" s="141"/>
      <c r="H41" s="141"/>
      <c r="I41" s="141"/>
      <c r="J41" s="141"/>
      <c r="K41" s="2"/>
      <c r="L41" s="2"/>
    </row>
    <row r="42" spans="1:21" ht="15" customHeight="1">
      <c r="A42" s="12"/>
      <c r="B42" s="11"/>
      <c r="C42" s="141"/>
      <c r="D42" s="141"/>
      <c r="E42" s="141"/>
      <c r="F42" s="141"/>
      <c r="G42" s="141"/>
      <c r="H42" s="141"/>
      <c r="I42" s="141"/>
      <c r="J42" s="141"/>
      <c r="K42" s="2"/>
      <c r="L42" s="2"/>
    </row>
    <row r="43" spans="1:21" ht="15" customHeight="1">
      <c r="A43" s="12"/>
      <c r="B43" s="11" t="s">
        <v>11</v>
      </c>
      <c r="C43" s="143" t="s">
        <v>186</v>
      </c>
      <c r="D43" s="144"/>
      <c r="E43" s="144"/>
      <c r="F43" s="144"/>
      <c r="G43" s="144"/>
      <c r="H43" s="144"/>
      <c r="I43" s="144"/>
      <c r="J43" s="144"/>
      <c r="K43" s="2"/>
      <c r="L43" s="2"/>
    </row>
    <row r="44" spans="1:21" ht="15" customHeight="1">
      <c r="A44" s="12"/>
      <c r="B44" s="11"/>
      <c r="C44" s="144"/>
      <c r="D44" s="144"/>
      <c r="E44" s="144"/>
      <c r="F44" s="144"/>
      <c r="G44" s="144"/>
      <c r="H44" s="144"/>
      <c r="I44" s="144"/>
      <c r="J44" s="144"/>
      <c r="K44" s="2"/>
      <c r="L44" s="2"/>
    </row>
    <row r="45" spans="1:21">
      <c r="A45" s="12"/>
      <c r="B45" s="11" t="s">
        <v>18</v>
      </c>
      <c r="C45" s="140" t="s">
        <v>56</v>
      </c>
      <c r="D45" s="141"/>
      <c r="E45" s="141"/>
      <c r="F45" s="141"/>
      <c r="G45" s="141"/>
      <c r="H45" s="141"/>
      <c r="I45" s="141"/>
      <c r="J45" s="141"/>
      <c r="K45" s="2"/>
      <c r="L45" s="2"/>
    </row>
    <row r="46" spans="1:21">
      <c r="A46" s="12"/>
      <c r="B46" s="11"/>
      <c r="C46" s="141"/>
      <c r="D46" s="141"/>
      <c r="E46" s="141"/>
      <c r="F46" s="141"/>
      <c r="G46" s="141"/>
      <c r="H46" s="141"/>
      <c r="I46" s="141"/>
      <c r="J46" s="141"/>
      <c r="K46" s="2"/>
      <c r="L46" s="2"/>
    </row>
    <row r="47" spans="1:21">
      <c r="A47" s="12"/>
      <c r="B47" s="11"/>
      <c r="K47" s="2"/>
      <c r="L47" s="2"/>
    </row>
    <row r="48" spans="1:21">
      <c r="A48" s="12"/>
      <c r="B48" s="4" t="s">
        <v>12</v>
      </c>
      <c r="K48" s="2"/>
      <c r="L48" s="2"/>
    </row>
    <row r="49" spans="1:12" ht="15" customHeight="1">
      <c r="A49" s="12"/>
      <c r="B49" s="8"/>
      <c r="K49" s="2"/>
      <c r="L49" s="2"/>
    </row>
    <row r="50" spans="1:12" ht="15" customHeight="1">
      <c r="A50" s="12"/>
      <c r="B50" s="92" t="s">
        <v>180</v>
      </c>
      <c r="K50" s="2"/>
      <c r="L50" s="2"/>
    </row>
    <row r="51" spans="1:12" ht="15" customHeight="1">
      <c r="A51" s="12"/>
      <c r="B51" s="1" t="s">
        <v>55</v>
      </c>
      <c r="K51" s="2"/>
      <c r="L51" s="2"/>
    </row>
    <row r="52" spans="1:12" ht="15" customHeight="1">
      <c r="A52" s="12"/>
      <c r="K52" s="2"/>
      <c r="L52" s="2"/>
    </row>
    <row r="53" spans="1:12" ht="15" customHeight="1">
      <c r="A53" s="12"/>
      <c r="B53" s="11"/>
      <c r="K53" s="2"/>
      <c r="L53" s="2"/>
    </row>
    <row r="54" spans="1:12" ht="15" customHeight="1">
      <c r="A54" s="12"/>
      <c r="K54" s="2"/>
      <c r="L54" s="2"/>
    </row>
    <row r="55" spans="1:12" ht="15" customHeight="1">
      <c r="A55" s="12"/>
      <c r="K55" s="2"/>
      <c r="L55" s="2"/>
    </row>
    <row r="56" spans="1:12" ht="15" customHeight="1">
      <c r="A56" s="12"/>
      <c r="B56" s="11"/>
      <c r="K56" s="2"/>
      <c r="L56" s="2"/>
    </row>
    <row r="57" spans="1:12" ht="15" customHeight="1">
      <c r="A57" s="12"/>
      <c r="K57" s="2"/>
      <c r="L57" s="2"/>
    </row>
    <row r="58" spans="1:12" ht="15" customHeight="1">
      <c r="A58" s="12"/>
      <c r="K58" s="2"/>
      <c r="L58" s="2"/>
    </row>
    <row r="59" spans="1:12" ht="15" customHeight="1">
      <c r="A59" s="12"/>
      <c r="B59" s="11"/>
      <c r="K59" s="2"/>
      <c r="L59" s="2"/>
    </row>
  </sheetData>
  <mergeCells count="9">
    <mergeCell ref="D28:I30"/>
    <mergeCell ref="C45:J46"/>
    <mergeCell ref="N38:U38"/>
    <mergeCell ref="C41:J42"/>
    <mergeCell ref="C43:J44"/>
    <mergeCell ref="C40:J40"/>
    <mergeCell ref="C32:J33"/>
    <mergeCell ref="C34:J34"/>
    <mergeCell ref="C35:J35"/>
  </mergeCells>
  <hyperlinks>
    <hyperlink ref="D20" r:id="rId1" xr:uid="{471CBCB8-E480-4D51-8DD0-C7C96E3EED87}"/>
  </hyperlinks>
  <pageMargins left="0.7" right="0.7" top="0.75" bottom="0.75" header="0.3" footer="0.3"/>
  <pageSetup scale="9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32A3F-FC67-4688-9449-39380AE287D8}">
  <sheetPr>
    <tabColor rgb="FFFFFF00"/>
  </sheetPr>
  <dimension ref="A1:T212"/>
  <sheetViews>
    <sheetView topLeftCell="A30" zoomScale="90" zoomScaleNormal="90" workbookViewId="0">
      <selection activeCell="E7" sqref="E7"/>
    </sheetView>
  </sheetViews>
  <sheetFormatPr defaultColWidth="9.42578125" defaultRowHeight="15"/>
  <cols>
    <col min="1" max="1" width="5.5703125" style="25" customWidth="1"/>
    <col min="2" max="2" width="29.85546875" style="25" customWidth="1"/>
    <col min="3" max="4" width="10.5703125" style="25" customWidth="1"/>
    <col min="5" max="5" width="50.5703125" style="25" customWidth="1"/>
    <col min="6" max="6" width="48.140625" style="25" customWidth="1"/>
    <col min="7" max="9" width="13.42578125" style="25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6">
        <f ca="1">TODAY()</f>
        <v>46055</v>
      </c>
      <c r="B1" s="146"/>
      <c r="C1" s="146"/>
      <c r="D1" s="146"/>
      <c r="E1" s="23" t="s">
        <v>19</v>
      </c>
      <c r="F1" s="24" t="s">
        <v>206</v>
      </c>
      <c r="G1"/>
      <c r="M1" s="26" t="s">
        <v>28</v>
      </c>
      <c r="N1" s="61">
        <f>SUM(P12:P34)</f>
        <v>6171.4</v>
      </c>
      <c r="O1" s="27"/>
      <c r="R1" s="2"/>
    </row>
    <row r="2" spans="1:20" ht="16.350000000000001" customHeight="1">
      <c r="A2" s="22"/>
      <c r="B2" s="135"/>
      <c r="C2" s="22"/>
      <c r="E2"/>
      <c r="G2" s="28"/>
      <c r="M2" s="26" t="s">
        <v>29</v>
      </c>
      <c r="N2" s="62">
        <v>0.5</v>
      </c>
      <c r="O2" s="29">
        <f>SUM(N1/(1-N2))</f>
        <v>12342.8</v>
      </c>
      <c r="R2" s="76"/>
    </row>
    <row r="3" spans="1:20" s="31" customFormat="1" ht="25.15" customHeight="1" thickBot="1">
      <c r="A3" s="30" t="s">
        <v>55</v>
      </c>
      <c r="B3" s="23"/>
      <c r="C3" s="30"/>
      <c r="D3" s="23"/>
      <c r="E3" s="23" t="s">
        <v>1</v>
      </c>
      <c r="F3" s="24" t="s">
        <v>198</v>
      </c>
      <c r="G3" s="30"/>
      <c r="H3" s="23"/>
      <c r="I3" s="23"/>
      <c r="M3" s="26" t="s">
        <v>25</v>
      </c>
      <c r="N3" s="62">
        <v>9.2499999999999999E-2</v>
      </c>
      <c r="O3" s="32">
        <f>SUM(O2*N3)</f>
        <v>1141.71</v>
      </c>
    </row>
    <row r="4" spans="1:20" s="31" customFormat="1" ht="25.15" customHeight="1" thickTop="1">
      <c r="A4" s="30" t="s">
        <v>20</v>
      </c>
      <c r="B4" s="23"/>
      <c r="C4" s="23"/>
      <c r="D4" s="23"/>
      <c r="E4" s="23"/>
      <c r="F4" s="24" t="s">
        <v>188</v>
      </c>
      <c r="G4" s="30"/>
      <c r="H4" s="23"/>
      <c r="I4" s="23"/>
      <c r="M4" s="27"/>
      <c r="N4" s="27"/>
      <c r="O4" s="33">
        <f>SUM(O2:O3)</f>
        <v>13484.51</v>
      </c>
    </row>
    <row r="5" spans="1:20" s="31" customFormat="1" ht="25.15" customHeight="1">
      <c r="A5" s="30" t="s">
        <v>21</v>
      </c>
      <c r="B5" s="23"/>
      <c r="C5" s="23"/>
      <c r="D5" s="23"/>
      <c r="E5" s="23" t="s">
        <v>3</v>
      </c>
      <c r="F5" s="30" t="s">
        <v>180</v>
      </c>
      <c r="G5" s="30"/>
      <c r="H5" s="23"/>
      <c r="I5" s="23"/>
    </row>
    <row r="6" spans="1:20" s="31" customFormat="1" ht="25.15" customHeight="1">
      <c r="A6" s="23"/>
      <c r="B6" s="23"/>
      <c r="C6" s="23"/>
      <c r="D6" s="23"/>
      <c r="E6" s="23"/>
      <c r="F6" s="31" t="s">
        <v>182</v>
      </c>
      <c r="G6" s="23"/>
      <c r="H6" s="23"/>
      <c r="I6" s="23"/>
    </row>
    <row r="7" spans="1:20" s="31" customFormat="1" ht="25.15" customHeight="1">
      <c r="A7" s="23"/>
      <c r="B7" s="23"/>
      <c r="C7" s="23"/>
      <c r="D7" s="23"/>
      <c r="E7" s="23"/>
      <c r="F7" s="106" t="s">
        <v>181</v>
      </c>
      <c r="G7" s="23"/>
      <c r="H7" s="23"/>
      <c r="I7" s="23"/>
      <c r="P7" s="77" t="s">
        <v>48</v>
      </c>
      <c r="Q7" s="76">
        <f>SUM(H12:H39)</f>
        <v>17244.97</v>
      </c>
    </row>
    <row r="8" spans="1:20" ht="18" customHeight="1" thickBot="1">
      <c r="A8" s="34"/>
      <c r="D8" s="35"/>
      <c r="F8" s="34"/>
      <c r="G8" s="36"/>
    </row>
    <row r="9" spans="1:20" ht="30" customHeight="1">
      <c r="A9" s="37"/>
      <c r="B9" s="136"/>
      <c r="C9" s="37"/>
      <c r="D9" s="28"/>
      <c r="E9" s="28"/>
      <c r="Q9" s="78" t="s">
        <v>49</v>
      </c>
      <c r="R9" s="79"/>
      <c r="S9" s="79"/>
      <c r="T9" s="80"/>
    </row>
    <row r="10" spans="1:20" s="42" customFormat="1" ht="14.45" customHeight="1">
      <c r="A10" s="38"/>
      <c r="B10" s="38"/>
      <c r="C10" s="38"/>
      <c r="D10" s="38"/>
      <c r="E10" s="38"/>
      <c r="F10" s="38" t="s">
        <v>30</v>
      </c>
      <c r="G10" s="39" t="s">
        <v>31</v>
      </c>
      <c r="H10" s="39" t="s">
        <v>32</v>
      </c>
      <c r="I10" s="100" t="s">
        <v>33</v>
      </c>
      <c r="J10" s="39" t="s">
        <v>31</v>
      </c>
      <c r="K10" s="40"/>
      <c r="L10"/>
      <c r="M10" s="41">
        <v>0.51</v>
      </c>
      <c r="Q10" s="81"/>
      <c r="R10" s="46" t="s">
        <v>45</v>
      </c>
      <c r="S10" s="46" t="s">
        <v>46</v>
      </c>
      <c r="T10" s="82" t="s">
        <v>47</v>
      </c>
    </row>
    <row r="11" spans="1:20" s="42" customFormat="1" ht="24.95" customHeight="1" thickBot="1">
      <c r="A11" s="88" t="s">
        <v>0</v>
      </c>
      <c r="B11" s="88" t="s">
        <v>185</v>
      </c>
      <c r="C11" s="88" t="s">
        <v>41</v>
      </c>
      <c r="D11" s="89" t="s">
        <v>42</v>
      </c>
      <c r="E11" s="89" t="s">
        <v>34</v>
      </c>
      <c r="F11" s="88" t="s">
        <v>35</v>
      </c>
      <c r="G11" s="88" t="s">
        <v>5</v>
      </c>
      <c r="H11" s="88" t="s">
        <v>6</v>
      </c>
      <c r="I11" s="101">
        <v>9.2499999999999999E-2</v>
      </c>
      <c r="J11" s="88" t="s">
        <v>6</v>
      </c>
      <c r="K11" s="40"/>
      <c r="L11" t="s">
        <v>27</v>
      </c>
      <c r="M11" t="s">
        <v>26</v>
      </c>
      <c r="P11" s="42" t="s">
        <v>44</v>
      </c>
      <c r="Q11" s="83"/>
      <c r="R11" s="84">
        <f>SUM(P12:P39)</f>
        <v>8819.4</v>
      </c>
      <c r="S11" s="84">
        <f>SUM(Q7-R11)</f>
        <v>8425.57</v>
      </c>
      <c r="T11" s="87">
        <f>SUM(Q7-R11)/Q7</f>
        <v>0.49</v>
      </c>
    </row>
    <row r="12" spans="1:20" s="46" customFormat="1" ht="30" customHeight="1" thickTop="1">
      <c r="A12" s="130">
        <v>1</v>
      </c>
      <c r="B12" s="59" t="s">
        <v>189</v>
      </c>
      <c r="C12" s="58">
        <v>45.25</v>
      </c>
      <c r="D12" s="58">
        <v>88</v>
      </c>
      <c r="E12" s="43" t="s">
        <v>203</v>
      </c>
      <c r="F12" s="43" t="s">
        <v>202</v>
      </c>
      <c r="G12" s="85">
        <f>M12</f>
        <v>349.04</v>
      </c>
      <c r="H12" s="85">
        <f t="shared" ref="H12:H35" si="0">G12*A12</f>
        <v>349.04</v>
      </c>
      <c r="I12" s="85">
        <f t="shared" ref="I12:I27" si="1">SUM(H12*$I$11)</f>
        <v>32.29</v>
      </c>
      <c r="J12" s="85">
        <f t="shared" ref="J12:J34" si="2">SUM(H12:I12)</f>
        <v>381.33</v>
      </c>
      <c r="K12" s="44"/>
      <c r="L12" s="131">
        <v>171.03</v>
      </c>
      <c r="M12" s="63">
        <f t="shared" ref="M12:M24" si="3">SUM(L12/(1-$M$10))</f>
        <v>349.04</v>
      </c>
      <c r="P12" s="68">
        <f t="shared" ref="P12:P39" si="4">L12*A12</f>
        <v>171.03</v>
      </c>
      <c r="R12" s="86">
        <f t="shared" ref="R12:R34" si="5">SUM(((C12*D12)/144)*A12)</f>
        <v>27.65</v>
      </c>
      <c r="S12" s="46" t="s">
        <v>51</v>
      </c>
    </row>
    <row r="13" spans="1:20" s="46" customFormat="1" ht="30" customHeight="1">
      <c r="A13" s="130">
        <v>1</v>
      </c>
      <c r="B13" s="58" t="s">
        <v>189</v>
      </c>
      <c r="C13" s="58">
        <v>92</v>
      </c>
      <c r="D13" s="58">
        <v>88</v>
      </c>
      <c r="E13" s="43" t="s">
        <v>203</v>
      </c>
      <c r="F13" s="43" t="s">
        <v>202</v>
      </c>
      <c r="G13" s="85">
        <f t="shared" ref="G13:G27" si="6">M13</f>
        <v>686.37</v>
      </c>
      <c r="H13" s="72">
        <f t="shared" si="0"/>
        <v>686.37</v>
      </c>
      <c r="I13" s="85">
        <f t="shared" si="1"/>
        <v>63.49</v>
      </c>
      <c r="J13" s="72">
        <f t="shared" ref="J13:J24" si="7">SUM(H13:I13)</f>
        <v>749.86</v>
      </c>
      <c r="K13" s="44"/>
      <c r="L13" s="131">
        <v>336.32</v>
      </c>
      <c r="M13" s="63">
        <f t="shared" si="3"/>
        <v>686.37</v>
      </c>
      <c r="O13" s="65"/>
      <c r="P13" s="68">
        <f t="shared" si="4"/>
        <v>336.32</v>
      </c>
      <c r="R13" s="86">
        <f t="shared" si="5"/>
        <v>56.22</v>
      </c>
    </row>
    <row r="14" spans="1:20" s="46" customFormat="1" ht="30" customHeight="1">
      <c r="A14" s="130">
        <v>1</v>
      </c>
      <c r="B14" s="58" t="s">
        <v>189</v>
      </c>
      <c r="C14" s="58">
        <v>88.75</v>
      </c>
      <c r="D14" s="58">
        <v>88</v>
      </c>
      <c r="E14" s="43" t="s">
        <v>203</v>
      </c>
      <c r="F14" s="43" t="s">
        <v>202</v>
      </c>
      <c r="G14" s="85">
        <f t="shared" si="6"/>
        <v>686.37</v>
      </c>
      <c r="H14" s="72">
        <f t="shared" si="0"/>
        <v>686.37</v>
      </c>
      <c r="I14" s="85">
        <f t="shared" si="1"/>
        <v>63.49</v>
      </c>
      <c r="J14" s="72">
        <f t="shared" si="7"/>
        <v>749.86</v>
      </c>
      <c r="K14" s="44"/>
      <c r="L14" s="131">
        <v>336.32</v>
      </c>
      <c r="M14" s="63">
        <f t="shared" si="3"/>
        <v>686.37</v>
      </c>
      <c r="O14" s="65"/>
      <c r="P14" s="68">
        <f t="shared" si="4"/>
        <v>336.32</v>
      </c>
      <c r="R14" s="86">
        <f t="shared" si="5"/>
        <v>54.24</v>
      </c>
    </row>
    <row r="15" spans="1:20" s="46" customFormat="1" ht="30" customHeight="1">
      <c r="A15" s="130">
        <v>1</v>
      </c>
      <c r="B15" s="58" t="s">
        <v>189</v>
      </c>
      <c r="C15" s="58">
        <v>88.75</v>
      </c>
      <c r="D15" s="58">
        <v>88</v>
      </c>
      <c r="E15" s="43" t="s">
        <v>203</v>
      </c>
      <c r="F15" s="43" t="s">
        <v>202</v>
      </c>
      <c r="G15" s="85">
        <f t="shared" si="6"/>
        <v>686.37</v>
      </c>
      <c r="H15" s="72">
        <f t="shared" si="0"/>
        <v>686.37</v>
      </c>
      <c r="I15" s="85">
        <f t="shared" si="1"/>
        <v>63.49</v>
      </c>
      <c r="J15" s="72">
        <f t="shared" si="7"/>
        <v>749.86</v>
      </c>
      <c r="K15" s="44"/>
      <c r="L15" s="131">
        <v>336.32</v>
      </c>
      <c r="M15" s="63">
        <f t="shared" si="3"/>
        <v>686.37</v>
      </c>
      <c r="P15" s="68">
        <f t="shared" si="4"/>
        <v>336.32</v>
      </c>
      <c r="R15" s="86">
        <f t="shared" si="5"/>
        <v>54.24</v>
      </c>
    </row>
    <row r="16" spans="1:20" s="46" customFormat="1" ht="30" customHeight="1">
      <c r="A16" s="130">
        <v>1</v>
      </c>
      <c r="B16" s="58" t="s">
        <v>189</v>
      </c>
      <c r="C16" s="58">
        <v>65.375</v>
      </c>
      <c r="D16" s="58">
        <v>108</v>
      </c>
      <c r="E16" s="43" t="s">
        <v>203</v>
      </c>
      <c r="F16" s="43" t="s">
        <v>202</v>
      </c>
      <c r="G16" s="85">
        <f t="shared" si="6"/>
        <v>678.22</v>
      </c>
      <c r="H16" s="72">
        <f t="shared" si="0"/>
        <v>678.22</v>
      </c>
      <c r="I16" s="85">
        <f t="shared" si="1"/>
        <v>62.74</v>
      </c>
      <c r="J16" s="72">
        <f t="shared" si="7"/>
        <v>740.96</v>
      </c>
      <c r="K16" s="44"/>
      <c r="L16" s="131">
        <v>332.33</v>
      </c>
      <c r="M16" s="63">
        <f t="shared" si="3"/>
        <v>678.22</v>
      </c>
      <c r="O16" s="65"/>
      <c r="P16" s="68">
        <f t="shared" si="4"/>
        <v>332.33</v>
      </c>
      <c r="R16" s="86">
        <f t="shared" si="5"/>
        <v>49.03</v>
      </c>
    </row>
    <row r="17" spans="1:18" s="46" customFormat="1" ht="30" customHeight="1">
      <c r="A17" s="130">
        <v>1</v>
      </c>
      <c r="B17" s="58" t="s">
        <v>189</v>
      </c>
      <c r="C17" s="58">
        <v>26.625</v>
      </c>
      <c r="D17" s="58">
        <v>108</v>
      </c>
      <c r="E17" s="43" t="s">
        <v>203</v>
      </c>
      <c r="F17" s="43" t="s">
        <v>202</v>
      </c>
      <c r="G17" s="85">
        <f t="shared" si="6"/>
        <v>293.76</v>
      </c>
      <c r="H17" s="72">
        <f t="shared" si="0"/>
        <v>293.76</v>
      </c>
      <c r="I17" s="85">
        <f t="shared" si="1"/>
        <v>27.17</v>
      </c>
      <c r="J17" s="72">
        <f t="shared" si="7"/>
        <v>320.93</v>
      </c>
      <c r="K17" s="44"/>
      <c r="L17" s="131">
        <v>143.94</v>
      </c>
      <c r="M17" s="63">
        <f t="shared" si="3"/>
        <v>293.76</v>
      </c>
      <c r="O17" s="65"/>
      <c r="P17" s="68">
        <f t="shared" si="4"/>
        <v>143.94</v>
      </c>
      <c r="R17" s="86">
        <f t="shared" si="5"/>
        <v>19.97</v>
      </c>
    </row>
    <row r="18" spans="1:18" s="46" customFormat="1" ht="30" customHeight="1">
      <c r="A18" s="130">
        <v>1</v>
      </c>
      <c r="B18" s="58" t="s">
        <v>196</v>
      </c>
      <c r="C18" s="58">
        <v>94.75</v>
      </c>
      <c r="D18" s="58">
        <v>88</v>
      </c>
      <c r="E18" s="43" t="s">
        <v>203</v>
      </c>
      <c r="F18" s="43" t="s">
        <v>202</v>
      </c>
      <c r="G18" s="85">
        <f t="shared" si="6"/>
        <v>686.37</v>
      </c>
      <c r="H18" s="72">
        <f t="shared" si="0"/>
        <v>686.37</v>
      </c>
      <c r="I18" s="85">
        <f t="shared" si="1"/>
        <v>63.49</v>
      </c>
      <c r="J18" s="72">
        <f t="shared" si="7"/>
        <v>749.86</v>
      </c>
      <c r="K18" s="44"/>
      <c r="L18" s="131">
        <v>336.32</v>
      </c>
      <c r="M18" s="63">
        <f t="shared" si="3"/>
        <v>686.37</v>
      </c>
      <c r="P18" s="68">
        <f t="shared" si="4"/>
        <v>336.32</v>
      </c>
      <c r="R18" s="86">
        <f t="shared" si="5"/>
        <v>57.9</v>
      </c>
    </row>
    <row r="19" spans="1:18" s="46" customFormat="1" ht="30" customHeight="1">
      <c r="A19" s="130">
        <v>1</v>
      </c>
      <c r="B19" s="58" t="s">
        <v>194</v>
      </c>
      <c r="C19" s="58">
        <v>36.375</v>
      </c>
      <c r="D19" s="58">
        <v>88</v>
      </c>
      <c r="E19" s="43" t="s">
        <v>203</v>
      </c>
      <c r="F19" s="43" t="s">
        <v>202</v>
      </c>
      <c r="G19" s="85">
        <f t="shared" si="6"/>
        <v>340.53</v>
      </c>
      <c r="H19" s="72">
        <f t="shared" si="0"/>
        <v>340.53</v>
      </c>
      <c r="I19" s="85">
        <f t="shared" si="1"/>
        <v>31.5</v>
      </c>
      <c r="J19" s="72">
        <f t="shared" si="7"/>
        <v>372.03</v>
      </c>
      <c r="K19" s="44"/>
      <c r="L19" s="131">
        <v>166.86</v>
      </c>
      <c r="M19" s="63">
        <f t="shared" si="3"/>
        <v>340.53</v>
      </c>
      <c r="O19" s="65"/>
      <c r="P19" s="68">
        <f t="shared" si="4"/>
        <v>166.86</v>
      </c>
      <c r="R19" s="86">
        <f t="shared" si="5"/>
        <v>22.23</v>
      </c>
    </row>
    <row r="20" spans="1:18" s="46" customFormat="1" ht="30" customHeight="1">
      <c r="A20" s="130">
        <v>1</v>
      </c>
      <c r="B20" s="58" t="s">
        <v>194</v>
      </c>
      <c r="C20" s="58">
        <v>88.25</v>
      </c>
      <c r="D20" s="58">
        <v>88</v>
      </c>
      <c r="E20" s="43" t="s">
        <v>203</v>
      </c>
      <c r="F20" s="43" t="s">
        <v>202</v>
      </c>
      <c r="G20" s="85">
        <f t="shared" si="6"/>
        <v>686.37</v>
      </c>
      <c r="H20" s="72">
        <f t="shared" si="0"/>
        <v>686.37</v>
      </c>
      <c r="I20" s="85">
        <f t="shared" si="1"/>
        <v>63.49</v>
      </c>
      <c r="J20" s="72">
        <f t="shared" si="7"/>
        <v>749.86</v>
      </c>
      <c r="K20" s="44"/>
      <c r="L20" s="131">
        <v>336.32</v>
      </c>
      <c r="M20" s="63">
        <f t="shared" si="3"/>
        <v>686.37</v>
      </c>
      <c r="O20" s="65"/>
      <c r="P20" s="68">
        <f t="shared" si="4"/>
        <v>336.32</v>
      </c>
      <c r="R20" s="86">
        <f t="shared" si="5"/>
        <v>53.93</v>
      </c>
    </row>
    <row r="21" spans="1:18" s="46" customFormat="1" ht="30" customHeight="1">
      <c r="A21" s="130">
        <v>1</v>
      </c>
      <c r="B21" s="58" t="s">
        <v>195</v>
      </c>
      <c r="C21" s="58">
        <v>83.875</v>
      </c>
      <c r="D21" s="58">
        <v>88</v>
      </c>
      <c r="E21" s="43" t="s">
        <v>203</v>
      </c>
      <c r="F21" s="43" t="s">
        <v>202</v>
      </c>
      <c r="G21" s="85">
        <f t="shared" si="6"/>
        <v>631.84</v>
      </c>
      <c r="H21" s="72">
        <f t="shared" si="0"/>
        <v>631.84</v>
      </c>
      <c r="I21" s="85">
        <f t="shared" si="1"/>
        <v>58.45</v>
      </c>
      <c r="J21" s="72">
        <f t="shared" si="7"/>
        <v>690.29</v>
      </c>
      <c r="K21" s="44"/>
      <c r="L21" s="131">
        <v>309.60000000000002</v>
      </c>
      <c r="M21" s="63">
        <f t="shared" si="3"/>
        <v>631.84</v>
      </c>
      <c r="P21" s="68">
        <f t="shared" si="4"/>
        <v>309.60000000000002</v>
      </c>
      <c r="R21" s="86">
        <f t="shared" si="5"/>
        <v>51.26</v>
      </c>
    </row>
    <row r="22" spans="1:18" s="46" customFormat="1" ht="30" customHeight="1">
      <c r="A22" s="130">
        <v>1</v>
      </c>
      <c r="B22" s="58" t="s">
        <v>190</v>
      </c>
      <c r="C22" s="58">
        <v>88.75</v>
      </c>
      <c r="D22" s="58">
        <v>88</v>
      </c>
      <c r="E22" s="43" t="s">
        <v>203</v>
      </c>
      <c r="F22" s="43" t="s">
        <v>202</v>
      </c>
      <c r="G22" s="85">
        <f t="shared" si="6"/>
        <v>686.37</v>
      </c>
      <c r="H22" s="72">
        <f t="shared" si="0"/>
        <v>686.37</v>
      </c>
      <c r="I22" s="85">
        <f t="shared" si="1"/>
        <v>63.49</v>
      </c>
      <c r="J22" s="72">
        <f t="shared" si="7"/>
        <v>749.86</v>
      </c>
      <c r="K22" s="44"/>
      <c r="L22" s="131">
        <v>336.32</v>
      </c>
      <c r="M22" s="63">
        <f t="shared" si="3"/>
        <v>686.37</v>
      </c>
      <c r="O22" s="65"/>
      <c r="P22" s="68">
        <f t="shared" si="4"/>
        <v>336.32</v>
      </c>
      <c r="R22" s="86">
        <f t="shared" si="5"/>
        <v>54.24</v>
      </c>
    </row>
    <row r="23" spans="1:18" s="46" customFormat="1" ht="30" customHeight="1">
      <c r="A23" s="130">
        <v>1</v>
      </c>
      <c r="B23" s="58" t="s">
        <v>190</v>
      </c>
      <c r="C23" s="58">
        <v>88.75</v>
      </c>
      <c r="D23" s="58">
        <v>88</v>
      </c>
      <c r="E23" s="43" t="s">
        <v>203</v>
      </c>
      <c r="F23" s="43" t="s">
        <v>202</v>
      </c>
      <c r="G23" s="85">
        <f t="shared" si="6"/>
        <v>686.37</v>
      </c>
      <c r="H23" s="72">
        <f t="shared" si="0"/>
        <v>686.37</v>
      </c>
      <c r="I23" s="85">
        <f t="shared" si="1"/>
        <v>63.49</v>
      </c>
      <c r="J23" s="72">
        <f t="shared" si="7"/>
        <v>749.86</v>
      </c>
      <c r="K23" s="44"/>
      <c r="L23" s="131">
        <v>336.32</v>
      </c>
      <c r="M23" s="63">
        <f t="shared" si="3"/>
        <v>686.37</v>
      </c>
      <c r="O23" s="65"/>
      <c r="P23" s="68">
        <f t="shared" si="4"/>
        <v>336.32</v>
      </c>
      <c r="R23" s="86">
        <f t="shared" si="5"/>
        <v>54.24</v>
      </c>
    </row>
    <row r="24" spans="1:18" s="46" customFormat="1" ht="30" customHeight="1">
      <c r="A24" s="130">
        <v>1</v>
      </c>
      <c r="B24" s="58" t="s">
        <v>204</v>
      </c>
      <c r="C24" s="58">
        <v>88.75</v>
      </c>
      <c r="D24" s="58">
        <v>88</v>
      </c>
      <c r="E24" s="43" t="s">
        <v>203</v>
      </c>
      <c r="F24" s="43" t="s">
        <v>202</v>
      </c>
      <c r="G24" s="85">
        <f t="shared" si="6"/>
        <v>686.37</v>
      </c>
      <c r="H24" s="72">
        <f t="shared" si="0"/>
        <v>686.37</v>
      </c>
      <c r="I24" s="85">
        <f t="shared" si="1"/>
        <v>63.49</v>
      </c>
      <c r="J24" s="72">
        <f t="shared" si="7"/>
        <v>749.86</v>
      </c>
      <c r="K24" s="44"/>
      <c r="L24" s="131">
        <v>336.32</v>
      </c>
      <c r="M24" s="63">
        <f t="shared" si="3"/>
        <v>686.37</v>
      </c>
      <c r="O24" s="65"/>
      <c r="P24" s="68">
        <f t="shared" si="4"/>
        <v>336.32</v>
      </c>
      <c r="R24" s="86">
        <f t="shared" si="5"/>
        <v>54.24</v>
      </c>
    </row>
    <row r="25" spans="1:18" s="46" customFormat="1" ht="30" customHeight="1">
      <c r="A25" s="130">
        <v>1</v>
      </c>
      <c r="B25" s="58" t="s">
        <v>204</v>
      </c>
      <c r="C25" s="58">
        <v>88.75</v>
      </c>
      <c r="D25" s="58">
        <v>88</v>
      </c>
      <c r="E25" s="43" t="s">
        <v>203</v>
      </c>
      <c r="F25" s="43" t="s">
        <v>202</v>
      </c>
      <c r="G25" s="85">
        <f t="shared" si="6"/>
        <v>686.37</v>
      </c>
      <c r="H25" s="85">
        <f t="shared" si="0"/>
        <v>686.37</v>
      </c>
      <c r="I25" s="85">
        <f t="shared" si="1"/>
        <v>63.49</v>
      </c>
      <c r="J25" s="72">
        <f t="shared" ref="J25:J27" si="8">SUM(H25:I25)</f>
        <v>749.86</v>
      </c>
      <c r="K25" s="44"/>
      <c r="L25" s="131">
        <v>336.32</v>
      </c>
      <c r="M25" s="63">
        <f t="shared" ref="M25:M26" si="9">SUM(L25/(1-$M$10))</f>
        <v>686.37</v>
      </c>
      <c r="O25" s="65"/>
      <c r="P25" s="68">
        <f t="shared" si="4"/>
        <v>336.32</v>
      </c>
      <c r="R25" s="86">
        <f t="shared" si="5"/>
        <v>54.24</v>
      </c>
    </row>
    <row r="26" spans="1:18" s="46" customFormat="1" ht="30" customHeight="1">
      <c r="A26" s="130">
        <v>1</v>
      </c>
      <c r="B26" s="58" t="s">
        <v>204</v>
      </c>
      <c r="C26" s="58">
        <v>88.75</v>
      </c>
      <c r="D26" s="58">
        <v>88</v>
      </c>
      <c r="E26" s="43" t="s">
        <v>203</v>
      </c>
      <c r="F26" s="43" t="s">
        <v>202</v>
      </c>
      <c r="G26" s="85">
        <f t="shared" si="6"/>
        <v>686.37</v>
      </c>
      <c r="H26" s="72">
        <f t="shared" si="0"/>
        <v>686.37</v>
      </c>
      <c r="I26" s="85">
        <f t="shared" si="1"/>
        <v>63.49</v>
      </c>
      <c r="J26" s="72">
        <f t="shared" si="8"/>
        <v>749.86</v>
      </c>
      <c r="K26" s="44"/>
      <c r="L26" s="131">
        <v>336.32</v>
      </c>
      <c r="M26" s="63">
        <f t="shared" si="9"/>
        <v>686.37</v>
      </c>
      <c r="O26" s="65"/>
      <c r="P26" s="68">
        <f t="shared" si="4"/>
        <v>336.32</v>
      </c>
      <c r="R26" s="86">
        <f t="shared" si="5"/>
        <v>54.24</v>
      </c>
    </row>
    <row r="27" spans="1:18" s="46" customFormat="1" ht="30" customHeight="1">
      <c r="A27" s="130">
        <v>1</v>
      </c>
      <c r="B27" s="58" t="s">
        <v>204</v>
      </c>
      <c r="C27" s="58">
        <v>88.75</v>
      </c>
      <c r="D27" s="58">
        <v>88</v>
      </c>
      <c r="E27" s="43" t="s">
        <v>203</v>
      </c>
      <c r="F27" s="43" t="s">
        <v>202</v>
      </c>
      <c r="G27" s="85">
        <f t="shared" si="6"/>
        <v>686.37</v>
      </c>
      <c r="H27" s="85">
        <f t="shared" si="0"/>
        <v>686.37</v>
      </c>
      <c r="I27" s="85">
        <f t="shared" si="1"/>
        <v>63.49</v>
      </c>
      <c r="J27" s="85">
        <f t="shared" si="8"/>
        <v>749.86</v>
      </c>
      <c r="K27" s="44"/>
      <c r="L27" s="131">
        <v>336.32</v>
      </c>
      <c r="M27" s="63">
        <f>SUM(L27/(1-$M$10))</f>
        <v>686.37</v>
      </c>
      <c r="O27" s="65"/>
      <c r="P27" s="68">
        <f t="shared" si="4"/>
        <v>336.32</v>
      </c>
      <c r="R27" s="86">
        <f t="shared" si="5"/>
        <v>54.24</v>
      </c>
    </row>
    <row r="28" spans="1:18" s="46" customFormat="1" ht="30" customHeight="1">
      <c r="A28" s="130">
        <v>1</v>
      </c>
      <c r="B28" s="129" t="s">
        <v>193</v>
      </c>
      <c r="C28" s="58">
        <v>88.75</v>
      </c>
      <c r="D28" s="58">
        <v>88</v>
      </c>
      <c r="E28" s="43" t="s">
        <v>203</v>
      </c>
      <c r="F28" s="43" t="s">
        <v>202</v>
      </c>
      <c r="G28" s="85">
        <f t="shared" ref="G28:G30" si="10">M28</f>
        <v>686.37</v>
      </c>
      <c r="H28" s="72">
        <f t="shared" ref="H28:H30" si="11">G28*A28</f>
        <v>686.37</v>
      </c>
      <c r="I28" s="85">
        <f t="shared" ref="I28:I30" si="12">SUM(H28*$I$11)</f>
        <v>63.49</v>
      </c>
      <c r="J28" s="72">
        <f t="shared" ref="J28:J30" si="13">SUM(H28:I28)</f>
        <v>749.86</v>
      </c>
      <c r="K28" s="44"/>
      <c r="L28" s="131">
        <v>336.32</v>
      </c>
      <c r="M28" s="63">
        <f t="shared" ref="M28" si="14">SUM(L28/(1-$M$10))</f>
        <v>686.37</v>
      </c>
      <c r="O28" s="65"/>
      <c r="P28" s="68">
        <f t="shared" ref="P28:P30" si="15">L28*A28</f>
        <v>336.32</v>
      </c>
      <c r="R28" s="86">
        <f t="shared" ref="R28:R30" si="16">SUM(((C28*D28)/144)*A28)</f>
        <v>54.24</v>
      </c>
    </row>
    <row r="29" spans="1:18" s="46" customFormat="1" ht="30" customHeight="1">
      <c r="A29" s="130">
        <v>1</v>
      </c>
      <c r="B29" s="59" t="s">
        <v>193</v>
      </c>
      <c r="C29" s="59">
        <v>41.875</v>
      </c>
      <c r="D29" s="58">
        <v>88</v>
      </c>
      <c r="E29" s="43" t="s">
        <v>203</v>
      </c>
      <c r="F29" s="43" t="s">
        <v>202</v>
      </c>
      <c r="G29" s="85">
        <f t="shared" si="10"/>
        <v>343.16</v>
      </c>
      <c r="H29" s="85">
        <f t="shared" si="11"/>
        <v>343.16</v>
      </c>
      <c r="I29" s="85">
        <f t="shared" si="12"/>
        <v>31.74</v>
      </c>
      <c r="J29" s="85">
        <f t="shared" si="13"/>
        <v>374.9</v>
      </c>
      <c r="K29" s="44"/>
      <c r="L29" s="131">
        <v>168.15</v>
      </c>
      <c r="M29" s="63">
        <f>SUM(L29/(1-$M$10))</f>
        <v>343.16</v>
      </c>
      <c r="O29" s="65"/>
      <c r="P29" s="68">
        <f t="shared" si="15"/>
        <v>168.15</v>
      </c>
      <c r="R29" s="86">
        <f t="shared" si="16"/>
        <v>25.59</v>
      </c>
    </row>
    <row r="30" spans="1:18" s="46" customFormat="1" ht="30" customHeight="1">
      <c r="A30" s="130">
        <v>1</v>
      </c>
      <c r="B30" s="58" t="s">
        <v>191</v>
      </c>
      <c r="C30" s="58">
        <v>42.125</v>
      </c>
      <c r="D30" s="58">
        <v>88</v>
      </c>
      <c r="E30" s="43" t="s">
        <v>203</v>
      </c>
      <c r="F30" s="43" t="s">
        <v>202</v>
      </c>
      <c r="G30" s="85">
        <f t="shared" si="10"/>
        <v>343.16</v>
      </c>
      <c r="H30" s="72">
        <f t="shared" si="11"/>
        <v>343.16</v>
      </c>
      <c r="I30" s="85">
        <f t="shared" si="12"/>
        <v>31.74</v>
      </c>
      <c r="J30" s="72">
        <f t="shared" si="13"/>
        <v>374.9</v>
      </c>
      <c r="K30" s="44"/>
      <c r="L30" s="131">
        <v>168.15</v>
      </c>
      <c r="M30" s="63">
        <f>SUM(L30/(1-$M$10))</f>
        <v>343.16</v>
      </c>
      <c r="P30" s="68">
        <f t="shared" si="15"/>
        <v>168.15</v>
      </c>
      <c r="R30" s="86">
        <f t="shared" si="16"/>
        <v>25.74</v>
      </c>
    </row>
    <row r="31" spans="1:18" s="46" customFormat="1" ht="30" customHeight="1">
      <c r="A31" s="130">
        <v>1</v>
      </c>
      <c r="B31" s="129" t="s">
        <v>191</v>
      </c>
      <c r="C31" s="58">
        <v>40.125</v>
      </c>
      <c r="D31" s="58">
        <v>88</v>
      </c>
      <c r="E31" s="43" t="s">
        <v>203</v>
      </c>
      <c r="F31" s="43" t="s">
        <v>202</v>
      </c>
      <c r="G31" s="85">
        <f t="shared" ref="G31:G33" si="17">M31</f>
        <v>343.16</v>
      </c>
      <c r="H31" s="72">
        <f t="shared" ref="H31:H33" si="18">G31*A31</f>
        <v>343.16</v>
      </c>
      <c r="I31" s="85">
        <f t="shared" ref="I31:I33" si="19">SUM(H31*$I$11)</f>
        <v>31.74</v>
      </c>
      <c r="J31" s="72">
        <f t="shared" ref="J31:J33" si="20">SUM(H31:I31)</f>
        <v>374.9</v>
      </c>
      <c r="K31" s="44"/>
      <c r="L31" s="131">
        <v>168.15</v>
      </c>
      <c r="M31" s="63">
        <f t="shared" ref="M31" si="21">SUM(L31/(1-$M$10))</f>
        <v>343.16</v>
      </c>
      <c r="O31" s="65"/>
      <c r="P31" s="68">
        <f t="shared" ref="P31:P33" si="22">L31*A31</f>
        <v>168.15</v>
      </c>
      <c r="R31" s="86">
        <f t="shared" ref="R31:R33" si="23">SUM(((C31*D31)/144)*A31)</f>
        <v>24.52</v>
      </c>
    </row>
    <row r="32" spans="1:18" s="46" customFormat="1" ht="30" customHeight="1">
      <c r="A32" s="130">
        <v>1</v>
      </c>
      <c r="B32" s="59" t="s">
        <v>192</v>
      </c>
      <c r="C32" s="59">
        <v>43.625</v>
      </c>
      <c r="D32" s="58">
        <v>88</v>
      </c>
      <c r="E32" s="43" t="s">
        <v>203</v>
      </c>
      <c r="F32" s="43" t="s">
        <v>202</v>
      </c>
      <c r="G32" s="85">
        <f t="shared" si="17"/>
        <v>349.04</v>
      </c>
      <c r="H32" s="85">
        <f t="shared" si="18"/>
        <v>349.04</v>
      </c>
      <c r="I32" s="85">
        <f t="shared" si="19"/>
        <v>32.29</v>
      </c>
      <c r="J32" s="85">
        <f t="shared" si="20"/>
        <v>381.33</v>
      </c>
      <c r="K32" s="44"/>
      <c r="L32" s="131">
        <v>171.03</v>
      </c>
      <c r="M32" s="63">
        <f>SUM(L32/(1-$M$10))</f>
        <v>349.04</v>
      </c>
      <c r="O32" s="65"/>
      <c r="P32" s="68">
        <f t="shared" si="22"/>
        <v>171.03</v>
      </c>
      <c r="R32" s="86">
        <f t="shared" si="23"/>
        <v>26.66</v>
      </c>
    </row>
    <row r="33" spans="1:19" s="46" customFormat="1" ht="30" customHeight="1">
      <c r="A33" s="130">
        <v>1</v>
      </c>
      <c r="B33" s="58" t="s">
        <v>192</v>
      </c>
      <c r="C33" s="58">
        <v>88.75</v>
      </c>
      <c r="D33" s="58">
        <v>88</v>
      </c>
      <c r="E33" s="43" t="s">
        <v>203</v>
      </c>
      <c r="F33" s="43" t="s">
        <v>202</v>
      </c>
      <c r="G33" s="85">
        <f t="shared" si="17"/>
        <v>686.37</v>
      </c>
      <c r="H33" s="72">
        <f t="shared" si="18"/>
        <v>686.37</v>
      </c>
      <c r="I33" s="85">
        <f t="shared" si="19"/>
        <v>63.49</v>
      </c>
      <c r="J33" s="72">
        <f t="shared" si="20"/>
        <v>749.86</v>
      </c>
      <c r="K33" s="44"/>
      <c r="L33" s="131">
        <v>336.32</v>
      </c>
      <c r="M33" s="63">
        <f>SUM(L33/(1-$M$10))</f>
        <v>686.37</v>
      </c>
      <c r="P33" s="68">
        <f t="shared" si="22"/>
        <v>336.32</v>
      </c>
      <c r="R33" s="86">
        <f t="shared" si="23"/>
        <v>54.24</v>
      </c>
    </row>
    <row r="34" spans="1:19" s="46" customFormat="1" ht="30" customHeight="1" thickBot="1">
      <c r="A34" s="124"/>
      <c r="B34" s="124"/>
      <c r="C34" s="124"/>
      <c r="D34" s="124"/>
      <c r="E34" s="125"/>
      <c r="F34" s="125"/>
      <c r="G34" s="126">
        <f t="shared" ref="G34" si="24">ROUNDUP(M34,0)</f>
        <v>0</v>
      </c>
      <c r="H34" s="126">
        <f t="shared" si="0"/>
        <v>0</v>
      </c>
      <c r="I34" s="126">
        <f>SUM(H34*$I$11)</f>
        <v>0</v>
      </c>
      <c r="J34" s="126">
        <f t="shared" si="2"/>
        <v>0</v>
      </c>
      <c r="K34" s="44"/>
      <c r="L34" s="45"/>
      <c r="M34" s="63">
        <f>SUM(L34/(1-$M$10))</f>
        <v>0</v>
      </c>
      <c r="O34" s="65"/>
      <c r="P34" s="68">
        <f t="shared" si="4"/>
        <v>0</v>
      </c>
      <c r="R34" s="86">
        <f t="shared" si="5"/>
        <v>0</v>
      </c>
    </row>
    <row r="35" spans="1:19" s="46" customFormat="1" ht="30" customHeight="1">
      <c r="A35" s="130">
        <f>SUM(A12:A34)</f>
        <v>22</v>
      </c>
      <c r="B35" s="71"/>
      <c r="C35" s="71"/>
      <c r="D35" s="71"/>
      <c r="E35" s="67" t="s">
        <v>50</v>
      </c>
      <c r="F35" s="43"/>
      <c r="G35" s="85">
        <v>50</v>
      </c>
      <c r="H35" s="75">
        <f t="shared" si="0"/>
        <v>1100</v>
      </c>
      <c r="I35" s="72"/>
      <c r="J35" s="72">
        <f t="shared" ref="J35" si="25">SUM(H35:I35)</f>
        <v>1100</v>
      </c>
      <c r="K35" s="44"/>
      <c r="L35" s="131">
        <v>35</v>
      </c>
      <c r="M35" s="63">
        <f t="shared" ref="M35:M36" si="26">SUM(L35/(1-$N$35))</f>
        <v>46.67</v>
      </c>
      <c r="N35" s="41">
        <v>0.25</v>
      </c>
      <c r="O35" s="64"/>
      <c r="P35" s="68">
        <f t="shared" si="4"/>
        <v>770</v>
      </c>
      <c r="Q35" s="48"/>
      <c r="R35" s="94" t="s">
        <v>60</v>
      </c>
    </row>
    <row r="36" spans="1:19" s="46" customFormat="1" ht="30" customHeight="1">
      <c r="A36" s="130">
        <v>1</v>
      </c>
      <c r="B36" s="71"/>
      <c r="C36" s="71"/>
      <c r="D36" s="71"/>
      <c r="E36" s="67" t="s">
        <v>36</v>
      </c>
      <c r="F36" s="67"/>
      <c r="G36" s="85">
        <v>400</v>
      </c>
      <c r="H36" s="73">
        <f>SUM(G36*A36)</f>
        <v>400</v>
      </c>
      <c r="I36" s="72"/>
      <c r="J36" s="74">
        <f>SUM(H36:I36)</f>
        <v>400</v>
      </c>
      <c r="K36" s="44"/>
      <c r="L36" s="131">
        <f>50*3</f>
        <v>150</v>
      </c>
      <c r="M36" s="63">
        <f t="shared" si="26"/>
        <v>200</v>
      </c>
      <c r="P36" s="68">
        <f t="shared" si="4"/>
        <v>150</v>
      </c>
      <c r="R36" s="94" t="s">
        <v>61</v>
      </c>
    </row>
    <row r="37" spans="1:19" s="46" customFormat="1" ht="30" customHeight="1">
      <c r="A37" s="133">
        <v>1</v>
      </c>
      <c r="B37" s="71"/>
      <c r="C37" s="71"/>
      <c r="D37" s="71"/>
      <c r="E37" s="67" t="s">
        <v>58</v>
      </c>
      <c r="F37" s="67"/>
      <c r="G37" s="85">
        <v>500</v>
      </c>
      <c r="H37" s="73">
        <f>SUM(G37*A37)</f>
        <v>500</v>
      </c>
      <c r="I37" s="72"/>
      <c r="J37" s="74">
        <f>SUM(H37:I37)</f>
        <v>500</v>
      </c>
      <c r="K37" s="44"/>
      <c r="L37" s="131">
        <f>((0.7*220)+(50*4))</f>
        <v>354</v>
      </c>
      <c r="M37" s="63">
        <f t="shared" ref="M37:M39" si="27">SUM(L37/(1-$N$35))</f>
        <v>472</v>
      </c>
      <c r="P37" s="68">
        <f t="shared" si="4"/>
        <v>354</v>
      </c>
      <c r="Q37" s="48"/>
      <c r="R37" s="94" t="s">
        <v>57</v>
      </c>
    </row>
    <row r="38" spans="1:19" s="46" customFormat="1" ht="30" customHeight="1">
      <c r="A38" s="133">
        <v>1</v>
      </c>
      <c r="B38" s="71"/>
      <c r="C38" s="71"/>
      <c r="D38" s="71"/>
      <c r="E38" s="67" t="s">
        <v>59</v>
      </c>
      <c r="F38" s="67"/>
      <c r="G38" s="85">
        <v>1950</v>
      </c>
      <c r="H38" s="73">
        <f>SUM(G38*A38)</f>
        <v>1950</v>
      </c>
      <c r="I38" s="72"/>
      <c r="J38" s="74">
        <f>SUM(H38:I38)</f>
        <v>1950</v>
      </c>
      <c r="K38" s="44"/>
      <c r="L38" s="131">
        <f>((0.7*220)+(60*2)+(50*4)+(225*2))</f>
        <v>924</v>
      </c>
      <c r="M38" s="63">
        <f t="shared" ref="M38" si="28">SUM(L38/(1-$N$35))</f>
        <v>1232</v>
      </c>
      <c r="O38" s="47"/>
      <c r="P38" s="68">
        <f t="shared" si="4"/>
        <v>924</v>
      </c>
      <c r="Q38" s="49"/>
      <c r="R38" s="65" t="s">
        <v>57</v>
      </c>
    </row>
    <row r="39" spans="1:19" s="46" customFormat="1" ht="30" customHeight="1" thickBot="1">
      <c r="A39" s="134">
        <v>1</v>
      </c>
      <c r="B39" s="69"/>
      <c r="C39" s="69"/>
      <c r="D39" s="69"/>
      <c r="E39" s="70" t="s">
        <v>43</v>
      </c>
      <c r="F39" s="70"/>
      <c r="G39" s="96">
        <v>700.25</v>
      </c>
      <c r="H39" s="85">
        <f>G39*A39</f>
        <v>700.25</v>
      </c>
      <c r="I39" s="72"/>
      <c r="J39" s="60">
        <f>SUM(H39:I39)</f>
        <v>700.25</v>
      </c>
      <c r="K39" s="44"/>
      <c r="L39" s="131">
        <v>450</v>
      </c>
      <c r="M39" s="63">
        <f t="shared" si="27"/>
        <v>600</v>
      </c>
      <c r="O39" s="47"/>
      <c r="P39" s="68">
        <f t="shared" si="4"/>
        <v>450</v>
      </c>
      <c r="Q39" s="49"/>
      <c r="R39" s="65" t="s">
        <v>57</v>
      </c>
    </row>
    <row r="40" spans="1:19" ht="40.15" customHeight="1" thickTop="1">
      <c r="A40" s="50"/>
      <c r="B40" s="51"/>
      <c r="C40" s="51"/>
      <c r="D40" s="51"/>
      <c r="E40" s="51"/>
      <c r="F40" s="51"/>
      <c r="G40" s="93"/>
      <c r="H40" s="132">
        <f>SUM(H12:H39)</f>
        <v>17244.97</v>
      </c>
      <c r="I40" s="52">
        <f>SUM(I12:I39)</f>
        <v>1165.03</v>
      </c>
      <c r="J40" s="53">
        <f>SUM(J12:J39)</f>
        <v>18410</v>
      </c>
      <c r="K40" s="54"/>
      <c r="L40" s="46"/>
      <c r="M40" s="46"/>
      <c r="N40" s="46"/>
      <c r="O40" s="47"/>
      <c r="P40" s="46"/>
      <c r="Q40" s="46"/>
      <c r="R40" s="46"/>
      <c r="S40" s="46"/>
    </row>
    <row r="41" spans="1:19" s="46" customFormat="1" ht="24.95" customHeight="1">
      <c r="A41" s="27"/>
      <c r="B41" s="27"/>
      <c r="C41" s="27"/>
      <c r="D41" s="27"/>
      <c r="E41" s="27"/>
      <c r="F41" s="27"/>
      <c r="G41" s="27"/>
      <c r="H41" s="27"/>
      <c r="I41" s="29"/>
      <c r="J41" s="44"/>
      <c r="K41" s="27"/>
    </row>
    <row r="42" spans="1:19" s="46" customFormat="1" ht="24.95" customHeight="1">
      <c r="A42" s="35"/>
      <c r="B42" s="25"/>
      <c r="C42"/>
      <c r="D42"/>
      <c r="E42" s="27"/>
      <c r="F42" s="67"/>
      <c r="G42"/>
      <c r="H42"/>
      <c r="I42" s="29"/>
      <c r="J42" s="44"/>
      <c r="K42" s="27"/>
    </row>
    <row r="43" spans="1:19" s="46" customFormat="1" ht="24.95" customHeight="1">
      <c r="A43" s="97" t="s">
        <v>63</v>
      </c>
      <c r="B43" s="137"/>
      <c r="E43" s="27"/>
      <c r="F43" s="67"/>
      <c r="G43" s="128"/>
      <c r="H43" s="128"/>
      <c r="I43" s="128"/>
      <c r="J43" s="44"/>
      <c r="K43" s="27"/>
    </row>
    <row r="44" spans="1:19" s="46" customFormat="1" ht="24.95" customHeight="1">
      <c r="A44" s="97" t="s">
        <v>64</v>
      </c>
      <c r="B44" s="137"/>
      <c r="E44" s="27"/>
      <c r="G44" s="128"/>
      <c r="H44" s="128"/>
      <c r="I44" s="128"/>
      <c r="J44" s="44"/>
      <c r="K44" s="55"/>
    </row>
    <row r="45" spans="1:19" ht="24.95" customHeight="1">
      <c r="A45" s="102" t="s">
        <v>65</v>
      </c>
      <c r="B45" s="138"/>
      <c r="C45" s="103"/>
      <c r="D45" s="103"/>
      <c r="E45" s="104"/>
      <c r="F45" s="103"/>
      <c r="G45" s="46"/>
      <c r="H45" s="46"/>
      <c r="I45" s="29"/>
      <c r="J45" s="44"/>
      <c r="K45" s="54"/>
    </row>
    <row r="46" spans="1:19" ht="24.95" customHeight="1">
      <c r="A46" s="27"/>
      <c r="B46" s="137"/>
      <c r="C46" s="46"/>
      <c r="D46" s="46"/>
      <c r="E46" s="27"/>
      <c r="F46" s="46"/>
      <c r="G46" s="46"/>
      <c r="H46" s="46"/>
      <c r="I46" s="29"/>
      <c r="J46" s="44"/>
      <c r="K46" s="54"/>
    </row>
    <row r="47" spans="1:19" ht="24.95" customHeight="1">
      <c r="A47" s="27"/>
      <c r="B47" s="27"/>
      <c r="C47" s="27"/>
      <c r="D47" s="27"/>
      <c r="E47" s="27"/>
      <c r="F47"/>
      <c r="G47"/>
      <c r="H47"/>
      <c r="I47" s="29"/>
      <c r="J47" s="44"/>
      <c r="K47" s="54"/>
    </row>
    <row r="48" spans="1:19" s="46" customFormat="1" ht="24.95" customHeight="1">
      <c r="A48" s="27"/>
      <c r="B48" s="27"/>
      <c r="C48" s="27"/>
      <c r="D48" s="27"/>
      <c r="E48" s="27"/>
      <c r="F48" s="27"/>
      <c r="G48" s="27"/>
      <c r="H48" s="27"/>
      <c r="I48" s="29"/>
      <c r="J48" s="44"/>
      <c r="K48" s="27"/>
    </row>
    <row r="49" spans="1:11" s="46" customFormat="1" ht="24.95" customHeight="1">
      <c r="A49" s="27"/>
      <c r="B49" s="27"/>
      <c r="C49" s="27"/>
      <c r="D49" s="27"/>
      <c r="E49" s="27"/>
      <c r="F49" s="27"/>
      <c r="G49" s="27"/>
      <c r="H49" s="27"/>
      <c r="I49" s="29"/>
      <c r="J49" s="44"/>
      <c r="K49" s="27"/>
    </row>
    <row r="50" spans="1:11" ht="24.95" customHeight="1">
      <c r="A50" s="27"/>
      <c r="B50" s="27"/>
      <c r="C50" s="27"/>
      <c r="D50" s="27"/>
      <c r="E50" s="27"/>
      <c r="F50" s="27"/>
      <c r="G50" s="27"/>
      <c r="H50" s="27"/>
      <c r="I50" s="29"/>
      <c r="J50" s="44"/>
      <c r="K50" s="54"/>
    </row>
    <row r="51" spans="1:11" ht="24.95" customHeight="1">
      <c r="A51" s="27"/>
      <c r="B51" s="27"/>
      <c r="C51" s="27"/>
      <c r="D51" s="27"/>
      <c r="E51" s="27"/>
      <c r="F51" s="27"/>
      <c r="G51" s="27"/>
      <c r="H51" s="27"/>
      <c r="I51" s="29"/>
      <c r="J51" s="44"/>
      <c r="K51" s="54"/>
    </row>
    <row r="52" spans="1:11" s="46" customFormat="1" ht="24.95" customHeight="1">
      <c r="A52" s="36"/>
      <c r="B52" s="56"/>
      <c r="C52" s="36"/>
      <c r="D52" s="27"/>
      <c r="E52" s="27"/>
      <c r="F52" s="27"/>
      <c r="G52" s="27"/>
      <c r="H52" s="27"/>
      <c r="I52" s="29"/>
      <c r="J52" s="44"/>
      <c r="K52" s="55"/>
    </row>
    <row r="53" spans="1:11" ht="24.95" customHeight="1">
      <c r="A53" s="27"/>
      <c r="B53" s="27"/>
      <c r="C53" s="27"/>
      <c r="D53" s="27"/>
      <c r="E53" s="27"/>
      <c r="F53" s="27"/>
      <c r="G53" s="27"/>
      <c r="H53" s="27"/>
      <c r="I53" s="29"/>
      <c r="J53" s="44"/>
      <c r="K53" s="54"/>
    </row>
    <row r="54" spans="1:11" ht="24.95" customHeight="1">
      <c r="A54" s="27"/>
      <c r="B54" s="27"/>
      <c r="C54" s="27"/>
      <c r="D54" s="27"/>
      <c r="E54" s="27"/>
      <c r="F54" s="27"/>
      <c r="G54" s="27"/>
      <c r="H54" s="27"/>
      <c r="I54" s="29"/>
      <c r="J54" s="44"/>
      <c r="K54" s="54"/>
    </row>
    <row r="55" spans="1:11" ht="24.95" customHeight="1">
      <c r="A55" s="27"/>
      <c r="B55" s="27"/>
      <c r="C55" s="27"/>
      <c r="D55" s="27"/>
      <c r="E55" s="27"/>
      <c r="F55" s="27"/>
      <c r="G55" s="27"/>
      <c r="H55" s="27"/>
      <c r="I55" s="29"/>
      <c r="J55" s="44"/>
      <c r="K55" s="54"/>
    </row>
    <row r="56" spans="1:11" s="46" customFormat="1" ht="24.95" customHeight="1">
      <c r="A56" s="27"/>
      <c r="B56" s="27"/>
      <c r="C56" s="27"/>
      <c r="D56" s="27"/>
      <c r="E56" s="27"/>
      <c r="F56" s="27"/>
      <c r="G56" s="27"/>
      <c r="H56" s="27"/>
      <c r="I56" s="29"/>
      <c r="J56" s="44"/>
      <c r="K56" s="27"/>
    </row>
    <row r="57" spans="1:11" s="46" customFormat="1" ht="24.95" customHeight="1">
      <c r="A57" s="27"/>
      <c r="B57" s="27"/>
      <c r="C57" s="27"/>
      <c r="D57" s="27"/>
      <c r="E57" s="27"/>
      <c r="F57" s="27"/>
      <c r="G57" s="27"/>
      <c r="H57" s="27"/>
      <c r="I57" s="29"/>
      <c r="J57" s="44"/>
      <c r="K57" s="27"/>
    </row>
    <row r="58" spans="1:11" s="46" customFormat="1" ht="24.95" customHeight="1">
      <c r="A58" s="27"/>
      <c r="B58" s="27"/>
      <c r="C58" s="27"/>
      <c r="D58" s="27"/>
      <c r="E58" s="27"/>
      <c r="F58" s="27"/>
      <c r="G58" s="27"/>
      <c r="H58" s="27"/>
      <c r="I58" s="29"/>
      <c r="J58" s="44"/>
      <c r="K58" s="55"/>
    </row>
    <row r="59" spans="1:11" ht="24.95" customHeight="1">
      <c r="A59" s="27"/>
      <c r="B59" s="27"/>
      <c r="C59" s="27"/>
      <c r="D59" s="27"/>
      <c r="E59" s="27"/>
      <c r="F59" s="27"/>
      <c r="G59" s="27"/>
      <c r="H59" s="27"/>
      <c r="I59" s="29"/>
      <c r="J59" s="44"/>
      <c r="K59" s="54"/>
    </row>
    <row r="60" spans="1:11" ht="24.95" customHeight="1">
      <c r="A60" s="27"/>
      <c r="B60" s="27"/>
      <c r="C60" s="27"/>
      <c r="D60" s="27"/>
      <c r="E60" s="27"/>
      <c r="F60" s="27"/>
      <c r="G60" s="27"/>
      <c r="H60" s="27"/>
      <c r="I60" s="29"/>
      <c r="J60" s="44"/>
      <c r="K60" s="54"/>
    </row>
    <row r="61" spans="1:11" ht="24.95" customHeight="1">
      <c r="A61" s="27"/>
      <c r="B61" s="27"/>
      <c r="C61" s="27"/>
      <c r="D61" s="27"/>
      <c r="E61" s="27"/>
      <c r="F61" s="27"/>
      <c r="G61" s="27"/>
      <c r="H61" s="27"/>
      <c r="I61" s="29"/>
      <c r="J61" s="44"/>
      <c r="K61" s="54"/>
    </row>
    <row r="62" spans="1:11" s="46" customFormat="1" ht="24.95" customHeight="1">
      <c r="A62" s="27"/>
      <c r="B62" s="27"/>
      <c r="C62" s="27"/>
      <c r="D62" s="27"/>
      <c r="E62" s="27"/>
      <c r="F62" s="27"/>
      <c r="G62" s="27"/>
      <c r="H62" s="27"/>
      <c r="I62" s="29"/>
      <c r="J62" s="44"/>
      <c r="K62" s="27"/>
    </row>
    <row r="63" spans="1:11" s="46" customFormat="1" ht="24.95" customHeight="1">
      <c r="A63" s="27"/>
      <c r="B63" s="27"/>
      <c r="C63" s="27"/>
      <c r="D63" s="27"/>
      <c r="E63" s="27"/>
      <c r="F63" s="27"/>
      <c r="G63" s="27"/>
      <c r="H63" s="27"/>
      <c r="I63" s="29"/>
      <c r="J63" s="44"/>
      <c r="K63" s="27"/>
    </row>
    <row r="64" spans="1:11" ht="24.95" customHeight="1">
      <c r="A64" s="27"/>
      <c r="B64" s="27"/>
      <c r="C64" s="27"/>
      <c r="D64" s="27"/>
      <c r="E64" s="27"/>
      <c r="F64" s="27"/>
      <c r="G64" s="27"/>
      <c r="H64" s="27"/>
      <c r="I64" s="29"/>
      <c r="J64" s="44"/>
      <c r="K64" s="54"/>
    </row>
    <row r="65" spans="1:11" ht="24.95" customHeight="1">
      <c r="A65" s="27"/>
      <c r="B65" s="27"/>
      <c r="C65" s="27"/>
      <c r="D65" s="27"/>
      <c r="E65" s="27"/>
      <c r="F65" s="27"/>
      <c r="G65" s="27"/>
      <c r="H65" s="27"/>
      <c r="I65" s="29"/>
      <c r="J65" s="44"/>
      <c r="K65" s="54"/>
    </row>
    <row r="66" spans="1:11" ht="24.95" customHeight="1">
      <c r="A66" s="36"/>
      <c r="B66" s="56"/>
      <c r="C66" s="36"/>
      <c r="D66" s="27"/>
      <c r="E66" s="27"/>
      <c r="F66" s="27"/>
      <c r="G66" s="27"/>
      <c r="H66" s="27"/>
      <c r="I66" s="29"/>
      <c r="J66" s="44"/>
      <c r="K66" s="54"/>
    </row>
    <row r="67" spans="1:11" ht="24.95" customHeight="1">
      <c r="A67" s="27"/>
      <c r="B67" s="27"/>
      <c r="C67" s="27"/>
      <c r="D67" s="27"/>
      <c r="E67" s="27"/>
      <c r="F67" s="27"/>
      <c r="G67" s="27"/>
      <c r="H67" s="27"/>
      <c r="I67" s="56"/>
      <c r="J67" s="57"/>
      <c r="K67" s="54"/>
    </row>
    <row r="68" spans="1:11" ht="20.100000000000001" customHeight="1">
      <c r="A68" s="27"/>
      <c r="B68" s="27"/>
      <c r="C68" s="27"/>
      <c r="D68" s="27"/>
      <c r="E68" s="27"/>
      <c r="F68" s="27"/>
      <c r="G68" s="27"/>
      <c r="H68" s="27"/>
      <c r="I68" s="27"/>
      <c r="J68" s="54"/>
      <c r="K68" s="54"/>
    </row>
    <row r="69" spans="1:11" ht="20.100000000000001" customHeight="1">
      <c r="A69" s="27"/>
      <c r="B69" s="27"/>
      <c r="C69" s="27"/>
      <c r="D69" s="27"/>
      <c r="E69" s="27"/>
      <c r="F69" s="27"/>
      <c r="G69" s="27"/>
      <c r="H69" s="27"/>
      <c r="I69" s="27"/>
      <c r="J69" s="54"/>
      <c r="K69" s="54"/>
    </row>
    <row r="70" spans="1:11" ht="20.100000000000001" customHeight="1">
      <c r="A70" s="27"/>
      <c r="B70" s="27"/>
      <c r="C70" s="27"/>
      <c r="D70" s="27"/>
      <c r="E70" s="27"/>
      <c r="F70" s="27"/>
      <c r="G70" s="27"/>
      <c r="H70" s="27"/>
      <c r="I70" s="27"/>
      <c r="J70" s="54"/>
      <c r="K70" s="54"/>
    </row>
    <row r="71" spans="1:11" ht="20.100000000000001" customHeight="1">
      <c r="A71" s="27"/>
      <c r="B71" s="27"/>
      <c r="C71" s="27"/>
      <c r="D71" s="27"/>
      <c r="E71" s="27"/>
      <c r="F71" s="27"/>
      <c r="G71" s="27"/>
      <c r="H71" s="27"/>
      <c r="I71" s="27"/>
      <c r="J71" s="54"/>
      <c r="K71" s="54"/>
    </row>
    <row r="72" spans="1:11" ht="20.100000000000001" customHeight="1">
      <c r="A72" s="27"/>
      <c r="B72" s="27"/>
      <c r="C72" s="27"/>
      <c r="D72" s="27"/>
      <c r="E72" s="27"/>
      <c r="F72" s="27"/>
      <c r="G72" s="27"/>
      <c r="H72" s="27"/>
      <c r="I72" s="27"/>
      <c r="J72" s="54"/>
      <c r="K72" s="54"/>
    </row>
    <row r="73" spans="1:11" ht="20.100000000000001" customHeight="1">
      <c r="A73" s="27"/>
      <c r="B73" s="27"/>
      <c r="C73" s="27"/>
      <c r="D73" s="27"/>
      <c r="E73" s="27"/>
      <c r="F73" s="27"/>
      <c r="G73" s="27"/>
      <c r="H73" s="27"/>
      <c r="I73" s="27"/>
      <c r="J73" s="54"/>
      <c r="K73" s="54"/>
    </row>
    <row r="74" spans="1:11" ht="20.100000000000001" customHeight="1">
      <c r="A74" s="27"/>
      <c r="B74" s="27"/>
      <c r="C74" s="27"/>
      <c r="D74" s="27"/>
      <c r="E74" s="27"/>
      <c r="F74" s="27"/>
      <c r="G74" s="27"/>
      <c r="H74" s="27"/>
      <c r="I74" s="27"/>
      <c r="J74" s="54"/>
      <c r="K74" s="54"/>
    </row>
    <row r="75" spans="1:11" ht="20.100000000000001" customHeight="1">
      <c r="A75" s="27"/>
      <c r="B75" s="27"/>
      <c r="C75" s="27"/>
      <c r="D75" s="27"/>
      <c r="E75" s="27"/>
      <c r="F75" s="27"/>
      <c r="G75" s="27"/>
      <c r="H75" s="27"/>
      <c r="I75" s="27"/>
      <c r="J75" s="54"/>
      <c r="K75" s="54"/>
    </row>
    <row r="76" spans="1:11" ht="20.100000000000001" customHeight="1">
      <c r="A76" s="27"/>
      <c r="B76" s="27"/>
      <c r="C76" s="27"/>
      <c r="D76" s="27"/>
      <c r="E76" s="27"/>
      <c r="F76" s="27"/>
      <c r="G76" s="27"/>
      <c r="H76" s="27"/>
      <c r="I76" s="27"/>
      <c r="J76" s="54"/>
      <c r="K76" s="54"/>
    </row>
    <row r="77" spans="1:11" ht="20.100000000000001" customHeight="1">
      <c r="A77" s="27"/>
      <c r="B77" s="27"/>
      <c r="C77" s="27"/>
      <c r="D77" s="27"/>
      <c r="E77" s="27"/>
      <c r="F77" s="27"/>
      <c r="G77" s="27"/>
      <c r="H77" s="27"/>
      <c r="I77" s="27"/>
      <c r="J77" s="54"/>
      <c r="K77" s="54"/>
    </row>
    <row r="78" spans="1:11" ht="20.100000000000001" customHeight="1">
      <c r="A78" s="27"/>
      <c r="B78" s="27"/>
      <c r="C78" s="27"/>
      <c r="D78" s="27"/>
      <c r="E78" s="27"/>
      <c r="F78" s="27"/>
      <c r="G78" s="27"/>
      <c r="H78" s="27"/>
      <c r="I78" s="27"/>
      <c r="J78" s="54"/>
      <c r="K78" s="54"/>
    </row>
    <row r="79" spans="1:11" ht="20.100000000000001" customHeight="1">
      <c r="A79" s="27"/>
      <c r="B79" s="27"/>
      <c r="C79" s="27"/>
      <c r="D79" s="27"/>
      <c r="E79" s="27"/>
      <c r="F79" s="27"/>
      <c r="G79" s="27"/>
      <c r="H79" s="27"/>
      <c r="I79" s="27"/>
      <c r="J79" s="54"/>
      <c r="K79" s="54"/>
    </row>
    <row r="80" spans="1:11" ht="20.100000000000001" customHeight="1">
      <c r="A80" s="27"/>
      <c r="B80" s="27"/>
      <c r="C80" s="27"/>
      <c r="D80" s="27"/>
      <c r="E80" s="27"/>
      <c r="F80" s="27"/>
      <c r="G80" s="27"/>
      <c r="H80" s="27"/>
      <c r="I80" s="27"/>
      <c r="J80" s="54"/>
      <c r="K80" s="54"/>
    </row>
    <row r="81" spans="1:11" ht="20.100000000000001" customHeight="1">
      <c r="A81" s="27"/>
      <c r="B81" s="27"/>
      <c r="C81" s="27"/>
      <c r="D81" s="27"/>
      <c r="E81" s="27"/>
      <c r="F81" s="27"/>
      <c r="G81" s="27"/>
      <c r="H81" s="27"/>
      <c r="I81" s="27"/>
      <c r="J81" s="54"/>
      <c r="K81" s="54"/>
    </row>
    <row r="82" spans="1:11" ht="20.100000000000001" customHeight="1">
      <c r="A82" s="27"/>
      <c r="B82" s="27"/>
      <c r="C82" s="27"/>
      <c r="D82" s="27"/>
      <c r="E82" s="27"/>
      <c r="F82" s="27"/>
      <c r="G82" s="27"/>
      <c r="H82" s="27"/>
      <c r="I82" s="27"/>
      <c r="J82" s="54"/>
      <c r="K82" s="54"/>
    </row>
    <row r="83" spans="1:11" ht="20.100000000000001" customHeight="1">
      <c r="A83" s="27"/>
      <c r="B83" s="27"/>
      <c r="C83" s="27"/>
      <c r="D83" s="27"/>
      <c r="E83" s="27"/>
      <c r="F83" s="27"/>
      <c r="G83" s="27"/>
      <c r="H83" s="27"/>
      <c r="I83" s="27"/>
      <c r="J83" s="54"/>
      <c r="K83" s="54"/>
    </row>
    <row r="84" spans="1:11" ht="20.100000000000001" customHeight="1">
      <c r="A84" s="27"/>
      <c r="B84" s="27"/>
      <c r="C84" s="27"/>
      <c r="D84" s="27"/>
      <c r="E84" s="27"/>
      <c r="F84" s="27"/>
      <c r="G84" s="27"/>
      <c r="H84" s="27"/>
      <c r="I84" s="27"/>
      <c r="J84" s="54"/>
      <c r="K84" s="54"/>
    </row>
    <row r="85" spans="1:11" ht="20.100000000000001" customHeight="1">
      <c r="A85" s="27"/>
      <c r="B85" s="27"/>
      <c r="C85" s="27"/>
      <c r="D85" s="27"/>
      <c r="E85" s="27"/>
      <c r="F85" s="27"/>
      <c r="G85" s="27"/>
      <c r="H85" s="27"/>
      <c r="I85" s="27"/>
      <c r="J85" s="54"/>
      <c r="K85" s="54"/>
    </row>
    <row r="86" spans="1:11" ht="20.100000000000001" customHeight="1">
      <c r="A86" s="27"/>
      <c r="B86" s="27"/>
      <c r="C86" s="27"/>
      <c r="D86" s="27"/>
      <c r="E86" s="27"/>
      <c r="F86" s="27"/>
      <c r="G86" s="27"/>
      <c r="H86" s="27"/>
      <c r="I86" s="27"/>
      <c r="J86" s="54"/>
      <c r="K86" s="54"/>
    </row>
    <row r="87" spans="1:11" ht="20.100000000000001" customHeight="1">
      <c r="A87" s="27"/>
      <c r="B87" s="27"/>
      <c r="C87" s="27"/>
      <c r="D87" s="27"/>
      <c r="E87" s="27"/>
      <c r="F87" s="27"/>
      <c r="G87" s="27"/>
      <c r="H87" s="27"/>
      <c r="I87" s="27"/>
      <c r="J87" s="54"/>
      <c r="K87" s="54"/>
    </row>
    <row r="88" spans="1:11" ht="20.100000000000001" customHeight="1">
      <c r="A88" s="27"/>
      <c r="B88" s="27"/>
      <c r="C88" s="27"/>
      <c r="D88" s="27"/>
      <c r="E88" s="27"/>
      <c r="F88" s="27"/>
      <c r="G88" s="27"/>
      <c r="H88" s="27"/>
      <c r="I88" s="27"/>
      <c r="J88" s="54"/>
      <c r="K88" s="54"/>
    </row>
    <row r="89" spans="1:11" ht="20.100000000000001" customHeight="1">
      <c r="A89" s="27"/>
      <c r="B89" s="27"/>
      <c r="C89" s="27"/>
      <c r="D89" s="27"/>
      <c r="E89" s="27"/>
      <c r="F89" s="27"/>
      <c r="G89" s="27"/>
      <c r="H89" s="27"/>
      <c r="I89" s="27"/>
      <c r="J89" s="54"/>
      <c r="K89" s="54"/>
    </row>
    <row r="90" spans="1:11" ht="20.100000000000001" customHeight="1">
      <c r="A90" s="27"/>
      <c r="B90" s="27"/>
      <c r="C90" s="27"/>
      <c r="D90" s="27"/>
      <c r="E90" s="27"/>
      <c r="F90" s="27"/>
      <c r="G90" s="27"/>
      <c r="H90" s="27"/>
      <c r="I90" s="27"/>
      <c r="J90" s="54"/>
      <c r="K90" s="54"/>
    </row>
    <row r="91" spans="1:11" ht="20.100000000000001" customHeight="1">
      <c r="A91" s="27"/>
      <c r="B91" s="27"/>
      <c r="C91" s="27"/>
      <c r="D91" s="27"/>
      <c r="E91" s="27"/>
      <c r="F91" s="27"/>
      <c r="G91" s="27"/>
      <c r="H91" s="27"/>
      <c r="I91" s="27"/>
      <c r="J91" s="54"/>
      <c r="K91" s="54"/>
    </row>
    <row r="92" spans="1:11" ht="20.100000000000001" customHeight="1">
      <c r="A92" s="27"/>
      <c r="B92" s="27"/>
      <c r="C92" s="27"/>
      <c r="D92" s="27"/>
      <c r="E92" s="27"/>
      <c r="F92" s="27"/>
      <c r="G92" s="27"/>
      <c r="H92" s="27"/>
      <c r="I92" s="27"/>
      <c r="J92" s="54"/>
      <c r="K92" s="54"/>
    </row>
    <row r="93" spans="1:11" ht="20.100000000000001" customHeight="1">
      <c r="A93" s="27"/>
      <c r="B93" s="27"/>
      <c r="C93" s="27"/>
      <c r="D93" s="27"/>
      <c r="E93" s="27"/>
      <c r="F93" s="27"/>
      <c r="G93" s="27"/>
      <c r="H93" s="27"/>
      <c r="I93" s="27"/>
      <c r="J93" s="54"/>
      <c r="K93" s="54"/>
    </row>
    <row r="94" spans="1:11" ht="20.100000000000001" customHeight="1">
      <c r="A94" s="27"/>
      <c r="B94" s="27"/>
      <c r="C94" s="27"/>
      <c r="D94" s="27"/>
      <c r="E94" s="27"/>
      <c r="F94" s="27"/>
      <c r="G94" s="27"/>
      <c r="H94" s="27"/>
      <c r="I94" s="27"/>
      <c r="J94" s="54"/>
      <c r="K94" s="54"/>
    </row>
    <row r="95" spans="1:11" ht="20.100000000000001" customHeight="1">
      <c r="A95" s="27"/>
      <c r="B95" s="27"/>
      <c r="C95" s="27"/>
      <c r="D95" s="27"/>
      <c r="E95" s="27"/>
      <c r="F95" s="27"/>
      <c r="G95" s="27"/>
      <c r="H95" s="27"/>
      <c r="I95" s="27"/>
      <c r="J95" s="54"/>
      <c r="K95" s="54"/>
    </row>
    <row r="96" spans="1:11" ht="20.100000000000001" customHeight="1">
      <c r="A96" s="27"/>
      <c r="B96" s="27"/>
      <c r="C96" s="27"/>
      <c r="D96" s="27"/>
      <c r="E96" s="27"/>
      <c r="F96" s="27"/>
      <c r="G96" s="27"/>
      <c r="H96" s="27"/>
      <c r="I96" s="27"/>
      <c r="J96" s="54"/>
      <c r="K96" s="54"/>
    </row>
    <row r="97" spans="1:11" ht="20.100000000000001" customHeight="1">
      <c r="A97" s="27"/>
      <c r="B97" s="27"/>
      <c r="C97" s="27"/>
      <c r="D97" s="27"/>
      <c r="E97" s="27"/>
      <c r="F97" s="27"/>
      <c r="G97" s="27"/>
      <c r="H97" s="27"/>
      <c r="I97" s="27"/>
      <c r="J97" s="54"/>
      <c r="K97" s="54"/>
    </row>
    <row r="98" spans="1:11" ht="20.100000000000001" customHeight="1">
      <c r="A98" s="27"/>
      <c r="B98" s="27"/>
      <c r="C98" s="27"/>
      <c r="D98" s="27"/>
      <c r="E98" s="27"/>
      <c r="F98" s="27"/>
      <c r="G98" s="27"/>
      <c r="H98" s="27"/>
      <c r="I98" s="27"/>
      <c r="J98" s="54"/>
      <c r="K98" s="54"/>
    </row>
    <row r="99" spans="1:11" ht="20.100000000000001" customHeight="1">
      <c r="A99" s="27"/>
      <c r="B99" s="27"/>
      <c r="C99" s="27"/>
      <c r="D99" s="27"/>
      <c r="E99" s="27"/>
      <c r="F99" s="27"/>
      <c r="G99" s="27"/>
      <c r="H99" s="27"/>
      <c r="I99" s="27"/>
      <c r="J99" s="54"/>
      <c r="K99" s="54"/>
    </row>
    <row r="100" spans="1:11" ht="20.100000000000001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54"/>
      <c r="K100" s="54"/>
    </row>
    <row r="101" spans="1:11" ht="20.100000000000001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54"/>
      <c r="K101" s="54"/>
    </row>
    <row r="102" spans="1:11" ht="20.100000000000001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54"/>
      <c r="K102" s="54"/>
    </row>
    <row r="103" spans="1:11" ht="20.100000000000001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54"/>
      <c r="K103" s="54"/>
    </row>
    <row r="104" spans="1:11" ht="20.100000000000001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54"/>
      <c r="K104" s="54"/>
    </row>
    <row r="105" spans="1:11" ht="20.100000000000001" customHeight="1">
      <c r="A105" s="27"/>
      <c r="B105" s="27"/>
      <c r="C105" s="27"/>
      <c r="D105" s="27"/>
      <c r="E105" s="27"/>
      <c r="F105" s="27"/>
      <c r="G105" s="27"/>
      <c r="H105" s="27"/>
      <c r="I105" s="27"/>
      <c r="J105" s="54"/>
      <c r="K105" s="54"/>
    </row>
    <row r="106" spans="1:11" ht="20.100000000000001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54"/>
      <c r="K106" s="54"/>
    </row>
    <row r="107" spans="1:11">
      <c r="A107" s="27"/>
      <c r="B107" s="27"/>
      <c r="C107" s="27"/>
      <c r="D107" s="27"/>
      <c r="E107" s="27"/>
      <c r="F107" s="27"/>
      <c r="G107" s="27"/>
      <c r="H107" s="27"/>
      <c r="I107" s="27"/>
      <c r="J107" s="54"/>
      <c r="K107" s="54"/>
    </row>
    <row r="108" spans="1:11">
      <c r="A108" s="27"/>
      <c r="B108" s="27"/>
      <c r="C108" s="27"/>
      <c r="D108" s="27"/>
      <c r="E108" s="27"/>
      <c r="F108" s="27"/>
      <c r="G108" s="27"/>
      <c r="H108" s="27"/>
      <c r="I108" s="27"/>
      <c r="J108" s="54"/>
      <c r="K108" s="54"/>
    </row>
    <row r="109" spans="1:11">
      <c r="A109" s="27"/>
      <c r="B109" s="27"/>
      <c r="C109" s="27"/>
      <c r="D109" s="27"/>
      <c r="E109" s="27"/>
      <c r="F109" s="27"/>
      <c r="G109" s="27"/>
      <c r="H109" s="27"/>
      <c r="I109" s="27"/>
      <c r="J109" s="54"/>
      <c r="K109" s="54"/>
    </row>
    <row r="110" spans="1:11">
      <c r="A110" s="27"/>
      <c r="B110" s="27"/>
      <c r="C110" s="27"/>
      <c r="D110" s="27"/>
      <c r="E110" s="27"/>
      <c r="F110" s="27"/>
      <c r="G110" s="27"/>
      <c r="H110" s="27"/>
      <c r="I110" s="27"/>
      <c r="J110" s="54"/>
      <c r="K110" s="54"/>
    </row>
    <row r="111" spans="1:11">
      <c r="A111" s="27"/>
      <c r="B111" s="27"/>
      <c r="C111" s="27"/>
      <c r="D111" s="27"/>
      <c r="E111" s="27"/>
      <c r="F111" s="27"/>
      <c r="G111" s="27"/>
      <c r="H111" s="27"/>
      <c r="I111" s="27"/>
      <c r="J111" s="54"/>
      <c r="K111" s="54"/>
    </row>
    <row r="112" spans="1:11">
      <c r="A112" s="27"/>
      <c r="B112" s="27"/>
      <c r="C112" s="27"/>
      <c r="D112" s="27"/>
      <c r="E112" s="27"/>
      <c r="F112" s="27"/>
      <c r="G112" s="27"/>
      <c r="H112" s="27"/>
      <c r="I112" s="27"/>
      <c r="J112" s="54"/>
      <c r="K112" s="54"/>
    </row>
    <row r="113" spans="1:11">
      <c r="A113" s="27"/>
      <c r="B113" s="27"/>
      <c r="C113" s="27"/>
      <c r="D113" s="27"/>
      <c r="E113" s="27"/>
      <c r="F113" s="27"/>
      <c r="G113" s="27"/>
      <c r="H113" s="27"/>
      <c r="I113" s="27"/>
      <c r="J113" s="54"/>
      <c r="K113" s="54"/>
    </row>
    <row r="114" spans="1:11">
      <c r="A114" s="27"/>
      <c r="B114" s="27"/>
      <c r="C114" s="27"/>
      <c r="D114" s="27"/>
      <c r="E114" s="27"/>
      <c r="F114" s="27"/>
      <c r="G114" s="27"/>
      <c r="H114" s="27"/>
      <c r="I114" s="27"/>
      <c r="J114" s="54"/>
      <c r="K114" s="54"/>
    </row>
    <row r="115" spans="1:11">
      <c r="A115" s="27"/>
      <c r="B115" s="27"/>
      <c r="C115" s="27"/>
      <c r="D115" s="27"/>
      <c r="E115" s="27"/>
      <c r="F115" s="27"/>
      <c r="G115" s="27"/>
      <c r="H115" s="27"/>
      <c r="I115" s="27"/>
      <c r="J115" s="54"/>
      <c r="K115" s="54"/>
    </row>
    <row r="116" spans="1:11">
      <c r="A116" s="27"/>
      <c r="B116" s="27"/>
      <c r="C116" s="27"/>
      <c r="D116" s="27"/>
      <c r="E116" s="27"/>
      <c r="F116" s="27"/>
      <c r="G116" s="27"/>
      <c r="H116" s="27"/>
      <c r="I116" s="27"/>
      <c r="J116" s="54"/>
      <c r="K116" s="54"/>
    </row>
    <row r="117" spans="1:11">
      <c r="A117" s="27"/>
      <c r="B117" s="27"/>
      <c r="C117" s="27"/>
      <c r="D117" s="27"/>
      <c r="E117" s="27"/>
      <c r="F117" s="27"/>
      <c r="G117" s="27"/>
      <c r="H117" s="27"/>
      <c r="I117" s="27"/>
      <c r="J117" s="54"/>
      <c r="K117" s="54"/>
    </row>
    <row r="118" spans="1:11">
      <c r="A118" s="27"/>
      <c r="B118" s="27"/>
      <c r="C118" s="27"/>
      <c r="D118" s="27"/>
      <c r="E118" s="27"/>
      <c r="F118" s="27"/>
      <c r="G118" s="27"/>
      <c r="H118" s="27"/>
      <c r="I118" s="27"/>
      <c r="J118" s="54"/>
      <c r="K118" s="54"/>
    </row>
    <row r="119" spans="1:11">
      <c r="A119" s="27"/>
      <c r="B119" s="27"/>
      <c r="C119" s="27"/>
      <c r="D119" s="27"/>
      <c r="E119" s="27"/>
      <c r="F119" s="27"/>
      <c r="G119" s="27"/>
      <c r="H119" s="27"/>
      <c r="I119" s="27"/>
      <c r="J119" s="54"/>
      <c r="K119" s="54"/>
    </row>
    <row r="120" spans="1:11">
      <c r="A120" s="27"/>
      <c r="B120" s="27"/>
      <c r="C120" s="27"/>
      <c r="D120" s="27"/>
      <c r="E120" s="27"/>
      <c r="F120" s="27"/>
      <c r="G120" s="27"/>
      <c r="H120" s="27"/>
      <c r="I120" s="27"/>
      <c r="J120" s="54"/>
      <c r="K120" s="54"/>
    </row>
    <row r="121" spans="1:11">
      <c r="A121" s="27"/>
      <c r="B121" s="27"/>
      <c r="C121" s="27"/>
      <c r="D121" s="27"/>
      <c r="E121" s="27"/>
      <c r="F121" s="27"/>
      <c r="G121" s="27"/>
      <c r="H121" s="27"/>
      <c r="I121" s="27"/>
      <c r="J121" s="54"/>
      <c r="K121" s="54"/>
    </row>
    <row r="122" spans="1:11">
      <c r="A122" s="27"/>
      <c r="B122" s="27"/>
      <c r="C122" s="27"/>
      <c r="D122" s="27"/>
      <c r="E122" s="27"/>
      <c r="F122" s="27"/>
      <c r="G122" s="27"/>
      <c r="H122" s="27"/>
      <c r="I122" s="27"/>
      <c r="J122" s="54"/>
      <c r="K122" s="54"/>
    </row>
    <row r="123" spans="1:11">
      <c r="A123" s="27"/>
      <c r="B123" s="27"/>
      <c r="C123" s="27"/>
      <c r="D123" s="27"/>
      <c r="E123" s="27"/>
      <c r="F123" s="27"/>
      <c r="G123" s="27"/>
      <c r="H123" s="27"/>
      <c r="I123" s="27"/>
      <c r="J123" s="54"/>
      <c r="K123" s="54"/>
    </row>
    <row r="124" spans="1:11">
      <c r="A124" s="27"/>
      <c r="B124" s="27"/>
      <c r="C124" s="27"/>
      <c r="D124" s="27"/>
      <c r="E124" s="27"/>
      <c r="F124" s="27"/>
      <c r="G124" s="27"/>
      <c r="H124" s="27"/>
      <c r="I124" s="27"/>
      <c r="J124" s="54"/>
      <c r="K124" s="54"/>
    </row>
    <row r="125" spans="1:11">
      <c r="A125" s="27"/>
      <c r="B125" s="27"/>
      <c r="C125" s="27"/>
      <c r="D125" s="27"/>
      <c r="E125" s="27"/>
      <c r="F125" s="27"/>
      <c r="G125" s="27"/>
      <c r="H125" s="27"/>
      <c r="I125" s="27"/>
      <c r="J125" s="54"/>
      <c r="K125" s="54"/>
    </row>
    <row r="126" spans="1:11">
      <c r="A126" s="27"/>
      <c r="B126" s="27"/>
      <c r="C126" s="27"/>
      <c r="D126" s="27"/>
      <c r="E126" s="27"/>
      <c r="F126" s="27"/>
      <c r="G126" s="27"/>
      <c r="H126" s="27"/>
      <c r="I126" s="27"/>
      <c r="J126" s="54"/>
      <c r="K126" s="54"/>
    </row>
    <row r="127" spans="1:11">
      <c r="A127" s="27"/>
      <c r="B127" s="27"/>
      <c r="C127" s="27"/>
      <c r="D127" s="27"/>
      <c r="E127" s="27"/>
      <c r="F127" s="27"/>
      <c r="G127" s="27"/>
      <c r="H127" s="27"/>
      <c r="I127" s="27"/>
      <c r="J127" s="54"/>
      <c r="K127" s="54"/>
    </row>
    <row r="128" spans="1:11">
      <c r="A128" s="27"/>
      <c r="B128" s="27"/>
      <c r="C128" s="27"/>
      <c r="D128" s="27"/>
      <c r="E128" s="27"/>
      <c r="F128" s="27"/>
      <c r="G128" s="27"/>
      <c r="H128" s="27"/>
      <c r="I128" s="27"/>
      <c r="J128" s="54"/>
      <c r="K128" s="54"/>
    </row>
    <row r="129" spans="1:11">
      <c r="A129" s="27"/>
      <c r="B129" s="27"/>
      <c r="C129" s="27"/>
      <c r="D129" s="27"/>
      <c r="E129" s="27"/>
      <c r="F129" s="27"/>
      <c r="G129" s="27"/>
      <c r="H129" s="27"/>
      <c r="I129" s="27"/>
      <c r="J129" s="54"/>
      <c r="K129" s="54"/>
    </row>
    <row r="130" spans="1:11">
      <c r="A130" s="27"/>
      <c r="B130" s="27"/>
      <c r="C130" s="27"/>
      <c r="D130" s="27"/>
      <c r="E130" s="27"/>
      <c r="F130" s="27"/>
      <c r="G130" s="27"/>
      <c r="H130" s="27"/>
      <c r="I130" s="27"/>
      <c r="J130" s="54"/>
      <c r="K130" s="54"/>
    </row>
    <row r="131" spans="1:11">
      <c r="A131" s="27"/>
      <c r="B131" s="27"/>
      <c r="C131" s="27"/>
      <c r="D131" s="27"/>
      <c r="E131" s="27"/>
      <c r="F131" s="27"/>
      <c r="G131" s="27"/>
      <c r="H131" s="27"/>
      <c r="I131" s="27"/>
      <c r="J131" s="54"/>
      <c r="K131" s="54"/>
    </row>
    <row r="132" spans="1:11">
      <c r="A132" s="27"/>
      <c r="B132" s="27"/>
      <c r="C132" s="27"/>
      <c r="D132" s="27"/>
      <c r="E132" s="27"/>
      <c r="F132" s="27"/>
      <c r="G132" s="27"/>
      <c r="H132" s="27"/>
      <c r="I132" s="27"/>
      <c r="J132" s="54"/>
      <c r="K132" s="54"/>
    </row>
    <row r="133" spans="1:11">
      <c r="A133" s="27"/>
      <c r="B133" s="27"/>
      <c r="C133" s="27"/>
      <c r="D133" s="27"/>
      <c r="E133" s="27"/>
      <c r="F133" s="27"/>
      <c r="G133" s="27"/>
      <c r="H133" s="27"/>
      <c r="I133" s="27"/>
      <c r="J133" s="54"/>
      <c r="K133" s="54"/>
    </row>
    <row r="134" spans="1:11">
      <c r="A134" s="27"/>
      <c r="B134" s="27"/>
      <c r="C134" s="27"/>
      <c r="D134" s="27"/>
      <c r="E134" s="27"/>
      <c r="F134" s="27"/>
      <c r="G134" s="27"/>
      <c r="H134" s="27"/>
      <c r="I134" s="27"/>
      <c r="J134" s="54"/>
      <c r="K134" s="54"/>
    </row>
    <row r="135" spans="1:11">
      <c r="A135" s="27"/>
      <c r="B135" s="27"/>
      <c r="C135" s="27"/>
      <c r="D135" s="27"/>
      <c r="E135" s="27"/>
      <c r="F135" s="27"/>
      <c r="G135" s="27"/>
      <c r="H135" s="27"/>
      <c r="I135" s="27"/>
      <c r="J135" s="54"/>
      <c r="K135" s="54"/>
    </row>
    <row r="136" spans="1:11">
      <c r="A136" s="27"/>
      <c r="B136" s="27"/>
      <c r="C136" s="27"/>
      <c r="D136" s="27"/>
      <c r="E136" s="27"/>
      <c r="F136" s="27"/>
      <c r="G136" s="27"/>
      <c r="H136" s="27"/>
      <c r="I136" s="27"/>
      <c r="J136" s="54"/>
      <c r="K136" s="54"/>
    </row>
    <row r="137" spans="1:11">
      <c r="A137" s="27"/>
      <c r="B137" s="27"/>
      <c r="C137" s="27"/>
      <c r="D137" s="27"/>
      <c r="E137" s="27"/>
      <c r="F137" s="27"/>
      <c r="G137" s="27"/>
      <c r="H137" s="27"/>
      <c r="I137" s="27"/>
      <c r="J137" s="54"/>
      <c r="K137" s="54"/>
    </row>
    <row r="138" spans="1:11">
      <c r="A138" s="27"/>
      <c r="B138" s="27"/>
      <c r="C138" s="27"/>
      <c r="D138" s="27"/>
      <c r="E138" s="27"/>
      <c r="F138" s="27"/>
      <c r="G138" s="27"/>
      <c r="H138" s="27"/>
      <c r="I138" s="27"/>
      <c r="J138" s="54"/>
      <c r="K138" s="54"/>
    </row>
    <row r="139" spans="1:11">
      <c r="A139" s="27"/>
      <c r="B139" s="27"/>
      <c r="C139" s="27"/>
      <c r="D139" s="27"/>
      <c r="E139" s="27"/>
      <c r="F139" s="27"/>
      <c r="G139" s="27"/>
      <c r="H139" s="27"/>
      <c r="I139" s="27"/>
      <c r="J139" s="54"/>
      <c r="K139" s="54"/>
    </row>
    <row r="140" spans="1:11">
      <c r="A140" s="27"/>
      <c r="B140" s="27"/>
      <c r="C140" s="27"/>
      <c r="D140" s="27"/>
      <c r="E140" s="27"/>
      <c r="F140" s="27"/>
      <c r="G140" s="27"/>
      <c r="H140" s="27"/>
      <c r="I140" s="27"/>
      <c r="J140" s="54"/>
      <c r="K140" s="54"/>
    </row>
    <row r="141" spans="1:11">
      <c r="A141" s="27"/>
      <c r="B141" s="27"/>
      <c r="C141" s="27"/>
      <c r="D141" s="27"/>
      <c r="E141" s="27"/>
      <c r="F141" s="27"/>
      <c r="G141" s="27"/>
      <c r="H141" s="27"/>
      <c r="I141" s="27"/>
      <c r="J141" s="54"/>
      <c r="K141" s="54"/>
    </row>
    <row r="142" spans="1:11">
      <c r="A142" s="27"/>
      <c r="B142" s="27"/>
      <c r="C142" s="27"/>
      <c r="D142" s="27"/>
      <c r="E142" s="27"/>
      <c r="F142" s="27"/>
      <c r="G142" s="27"/>
      <c r="H142" s="27"/>
      <c r="I142" s="27"/>
      <c r="J142" s="54"/>
      <c r="K142" s="54"/>
    </row>
    <row r="143" spans="1:11">
      <c r="A143" s="27"/>
      <c r="B143" s="27"/>
      <c r="C143" s="27"/>
      <c r="D143" s="27"/>
      <c r="E143" s="27"/>
      <c r="F143" s="27"/>
      <c r="G143" s="27"/>
      <c r="H143" s="27"/>
      <c r="I143" s="27"/>
      <c r="J143" s="54"/>
      <c r="K143" s="54"/>
    </row>
    <row r="144" spans="1:11">
      <c r="A144" s="27"/>
      <c r="B144" s="27"/>
      <c r="C144" s="27"/>
      <c r="D144" s="27"/>
      <c r="E144" s="27"/>
      <c r="F144" s="27"/>
      <c r="G144" s="27"/>
      <c r="H144" s="27"/>
      <c r="I144" s="27"/>
      <c r="J144" s="54"/>
      <c r="K144" s="54"/>
    </row>
    <row r="145" spans="1:11">
      <c r="A145" s="27"/>
      <c r="B145" s="27"/>
      <c r="C145" s="27"/>
      <c r="D145" s="27"/>
      <c r="E145" s="27"/>
      <c r="F145" s="27"/>
      <c r="G145" s="27"/>
      <c r="H145" s="27"/>
      <c r="I145" s="27"/>
      <c r="J145" s="54"/>
      <c r="K145" s="54"/>
    </row>
    <row r="146" spans="1:11">
      <c r="A146" s="27"/>
      <c r="B146" s="27"/>
      <c r="C146" s="27"/>
      <c r="D146" s="27"/>
      <c r="E146" s="27"/>
      <c r="F146" s="27"/>
      <c r="G146" s="27"/>
      <c r="H146" s="27"/>
      <c r="I146" s="27"/>
      <c r="J146" s="54"/>
      <c r="K146" s="54"/>
    </row>
    <row r="147" spans="1:11">
      <c r="A147" s="27"/>
      <c r="B147" s="27"/>
      <c r="C147" s="27"/>
      <c r="D147" s="27"/>
      <c r="E147" s="27"/>
      <c r="F147" s="27"/>
      <c r="G147" s="27"/>
      <c r="H147" s="27"/>
      <c r="I147" s="27"/>
      <c r="J147" s="54"/>
      <c r="K147" s="54"/>
    </row>
    <row r="148" spans="1:11">
      <c r="A148" s="27"/>
      <c r="B148" s="27"/>
      <c r="C148" s="27"/>
      <c r="D148" s="27"/>
      <c r="E148" s="27"/>
      <c r="F148" s="27"/>
      <c r="G148" s="27"/>
      <c r="H148" s="27"/>
      <c r="I148" s="27"/>
      <c r="J148" s="54"/>
      <c r="K148" s="54"/>
    </row>
    <row r="149" spans="1:11">
      <c r="A149" s="27"/>
      <c r="B149" s="27"/>
      <c r="C149" s="27"/>
      <c r="D149" s="27"/>
      <c r="E149" s="27"/>
      <c r="F149" s="27"/>
      <c r="G149" s="27"/>
      <c r="H149" s="27"/>
      <c r="I149" s="27"/>
      <c r="J149" s="54"/>
      <c r="K149" s="54"/>
    </row>
    <row r="150" spans="1:11">
      <c r="A150" s="27"/>
      <c r="B150" s="27"/>
      <c r="C150" s="27"/>
      <c r="D150" s="27"/>
      <c r="E150" s="27"/>
      <c r="F150" s="27"/>
      <c r="G150" s="27"/>
      <c r="H150" s="27"/>
      <c r="I150" s="27"/>
      <c r="J150" s="54"/>
      <c r="K150" s="54"/>
    </row>
    <row r="151" spans="1:11">
      <c r="A151" s="27"/>
      <c r="B151" s="27"/>
      <c r="C151" s="27"/>
      <c r="D151" s="27"/>
      <c r="E151" s="27"/>
      <c r="F151" s="27"/>
      <c r="G151" s="27"/>
      <c r="H151" s="27"/>
      <c r="I151" s="27"/>
      <c r="J151" s="54"/>
      <c r="K151" s="54"/>
    </row>
    <row r="152" spans="1:11">
      <c r="A152" s="27"/>
      <c r="B152" s="27"/>
      <c r="C152" s="27"/>
      <c r="D152" s="27"/>
      <c r="E152" s="27"/>
      <c r="F152" s="27"/>
      <c r="G152" s="27"/>
      <c r="H152" s="27"/>
      <c r="I152" s="27"/>
      <c r="J152" s="54"/>
      <c r="K152" s="54"/>
    </row>
    <row r="153" spans="1:11">
      <c r="A153" s="27"/>
      <c r="B153" s="27"/>
      <c r="C153" s="27"/>
      <c r="D153" s="27"/>
      <c r="E153" s="27"/>
      <c r="F153" s="27"/>
      <c r="G153" s="27"/>
      <c r="H153" s="27"/>
      <c r="I153" s="27"/>
      <c r="J153" s="54"/>
      <c r="K153" s="54"/>
    </row>
    <row r="154" spans="1:11">
      <c r="A154" s="27"/>
      <c r="B154" s="27"/>
      <c r="C154" s="27"/>
      <c r="D154" s="27"/>
      <c r="E154" s="27"/>
      <c r="F154" s="27"/>
      <c r="G154" s="27"/>
      <c r="H154" s="27"/>
      <c r="I154" s="27"/>
      <c r="J154" s="54"/>
      <c r="K154" s="54"/>
    </row>
    <row r="155" spans="1:11">
      <c r="A155" s="27"/>
      <c r="B155" s="27"/>
      <c r="C155" s="27"/>
      <c r="D155" s="27"/>
      <c r="E155" s="27"/>
      <c r="F155" s="27"/>
      <c r="G155" s="27"/>
      <c r="H155" s="27"/>
      <c r="I155" s="27"/>
      <c r="J155" s="54"/>
      <c r="K155" s="54"/>
    </row>
    <row r="156" spans="1:11">
      <c r="A156" s="27"/>
      <c r="B156" s="27"/>
      <c r="C156" s="27"/>
      <c r="D156" s="27"/>
      <c r="E156" s="27"/>
      <c r="F156" s="27"/>
      <c r="G156" s="27"/>
      <c r="H156" s="27"/>
      <c r="I156" s="27"/>
      <c r="J156" s="54"/>
      <c r="K156" s="54"/>
    </row>
    <row r="157" spans="1:11">
      <c r="A157" s="27"/>
      <c r="B157" s="27"/>
      <c r="C157" s="27"/>
      <c r="D157" s="27"/>
      <c r="E157" s="27"/>
      <c r="F157" s="27"/>
      <c r="G157" s="27"/>
      <c r="H157" s="27"/>
      <c r="I157" s="27"/>
      <c r="J157" s="54"/>
      <c r="K157" s="54"/>
    </row>
    <row r="158" spans="1:11">
      <c r="A158" s="27"/>
      <c r="B158" s="27"/>
      <c r="C158" s="27"/>
      <c r="D158" s="27"/>
      <c r="E158" s="27"/>
      <c r="F158" s="27"/>
      <c r="G158" s="27"/>
      <c r="H158" s="27"/>
      <c r="I158" s="27"/>
      <c r="J158" s="54"/>
      <c r="K158" s="54"/>
    </row>
    <row r="159" spans="1:11">
      <c r="A159" s="27"/>
      <c r="B159" s="27"/>
      <c r="C159" s="27"/>
      <c r="D159" s="27"/>
      <c r="E159" s="27"/>
      <c r="F159" s="27"/>
      <c r="G159" s="27"/>
      <c r="H159" s="27"/>
      <c r="I159" s="27"/>
      <c r="J159" s="54"/>
      <c r="K159" s="54"/>
    </row>
    <row r="160" spans="1:11">
      <c r="A160" s="27"/>
      <c r="B160" s="27"/>
      <c r="C160" s="27"/>
      <c r="D160" s="27"/>
      <c r="E160" s="27"/>
      <c r="F160" s="27"/>
      <c r="G160" s="27"/>
      <c r="H160" s="27"/>
      <c r="I160" s="27"/>
      <c r="J160" s="54"/>
      <c r="K160" s="54"/>
    </row>
    <row r="161" spans="1:11">
      <c r="A161" s="27"/>
      <c r="B161" s="27"/>
      <c r="C161" s="27"/>
      <c r="D161" s="27"/>
      <c r="E161" s="27"/>
      <c r="F161" s="27"/>
      <c r="G161" s="27"/>
      <c r="H161" s="27"/>
      <c r="I161" s="27"/>
      <c r="J161" s="54"/>
      <c r="K161" s="54"/>
    </row>
    <row r="162" spans="1:11">
      <c r="A162" s="27"/>
      <c r="B162" s="27"/>
      <c r="C162" s="27"/>
      <c r="D162" s="27"/>
      <c r="E162" s="27"/>
      <c r="F162" s="27"/>
      <c r="G162" s="27"/>
      <c r="H162" s="27"/>
      <c r="I162" s="27"/>
      <c r="J162" s="54"/>
      <c r="K162" s="54"/>
    </row>
    <row r="163" spans="1:11">
      <c r="A163" s="27"/>
      <c r="B163" s="27"/>
      <c r="C163" s="27"/>
      <c r="D163" s="27"/>
      <c r="E163" s="27"/>
      <c r="F163" s="27"/>
      <c r="G163" s="27"/>
      <c r="H163" s="27"/>
      <c r="I163" s="27"/>
      <c r="J163" s="54"/>
      <c r="K163" s="54"/>
    </row>
    <row r="164" spans="1:11">
      <c r="A164" s="27"/>
      <c r="B164" s="27"/>
      <c r="C164" s="27"/>
      <c r="D164" s="27"/>
      <c r="E164" s="27"/>
      <c r="F164" s="27"/>
      <c r="G164" s="27"/>
      <c r="H164" s="27"/>
      <c r="I164" s="27"/>
      <c r="J164" s="54"/>
      <c r="K164" s="54"/>
    </row>
    <row r="165" spans="1:11">
      <c r="A165" s="27"/>
      <c r="B165" s="27"/>
      <c r="C165" s="27"/>
      <c r="D165" s="27"/>
      <c r="E165" s="27"/>
      <c r="F165" s="27"/>
      <c r="G165" s="27"/>
      <c r="H165" s="27"/>
      <c r="I165" s="27"/>
      <c r="J165" s="54"/>
      <c r="K165" s="54"/>
    </row>
    <row r="166" spans="1:11">
      <c r="A166" s="27"/>
      <c r="B166" s="27"/>
      <c r="C166" s="27"/>
      <c r="D166" s="27"/>
      <c r="E166" s="27"/>
      <c r="F166" s="27"/>
      <c r="G166" s="27"/>
      <c r="H166" s="27"/>
      <c r="I166" s="27"/>
      <c r="J166" s="54"/>
      <c r="K166" s="54"/>
    </row>
    <row r="167" spans="1:11">
      <c r="A167" s="27"/>
      <c r="B167" s="27"/>
      <c r="C167" s="27"/>
      <c r="D167" s="27"/>
      <c r="E167" s="27"/>
      <c r="F167" s="27"/>
      <c r="G167" s="27"/>
      <c r="H167" s="27"/>
      <c r="I167" s="27"/>
      <c r="J167" s="54"/>
      <c r="K167" s="54"/>
    </row>
    <row r="168" spans="1:11">
      <c r="A168" s="27"/>
      <c r="B168" s="27"/>
      <c r="C168" s="27"/>
      <c r="D168" s="27"/>
      <c r="E168" s="27"/>
      <c r="F168" s="27"/>
      <c r="G168" s="27"/>
      <c r="H168" s="27"/>
      <c r="I168" s="27"/>
      <c r="J168" s="54"/>
      <c r="K168" s="54"/>
    </row>
    <row r="169" spans="1:11">
      <c r="A169" s="27"/>
      <c r="B169" s="27"/>
      <c r="C169" s="27"/>
      <c r="D169" s="27"/>
      <c r="E169" s="27"/>
      <c r="F169" s="27"/>
      <c r="G169" s="27"/>
      <c r="H169" s="27"/>
      <c r="I169" s="27"/>
      <c r="J169" s="54"/>
      <c r="K169" s="54"/>
    </row>
    <row r="170" spans="1:11">
      <c r="A170" s="27"/>
      <c r="B170" s="27"/>
      <c r="C170" s="27"/>
      <c r="D170" s="27"/>
      <c r="E170" s="27"/>
      <c r="F170" s="27"/>
      <c r="G170" s="27"/>
      <c r="H170" s="27"/>
      <c r="I170" s="27"/>
      <c r="J170" s="54"/>
      <c r="K170" s="54"/>
    </row>
    <row r="171" spans="1:11">
      <c r="A171" s="27"/>
      <c r="B171" s="27"/>
      <c r="C171" s="27"/>
      <c r="D171" s="27"/>
      <c r="E171" s="27"/>
      <c r="F171" s="27"/>
      <c r="G171" s="27"/>
      <c r="H171" s="27"/>
      <c r="I171" s="27"/>
      <c r="J171" s="54"/>
      <c r="K171" s="54"/>
    </row>
    <row r="172" spans="1:11">
      <c r="A172" s="27"/>
      <c r="B172" s="27"/>
      <c r="C172" s="27"/>
      <c r="D172" s="27"/>
      <c r="E172" s="27"/>
      <c r="F172" s="27"/>
      <c r="G172" s="27"/>
      <c r="H172" s="27"/>
      <c r="I172" s="27"/>
      <c r="J172" s="54"/>
      <c r="K172" s="54"/>
    </row>
    <row r="173" spans="1:11">
      <c r="A173" s="27"/>
      <c r="B173" s="27"/>
      <c r="C173" s="27"/>
      <c r="D173" s="27"/>
      <c r="E173" s="27"/>
      <c r="F173" s="27"/>
      <c r="G173" s="27"/>
      <c r="H173" s="27"/>
      <c r="I173" s="27"/>
      <c r="J173" s="54"/>
      <c r="K173" s="54"/>
    </row>
    <row r="174" spans="1:11">
      <c r="A174" s="27"/>
      <c r="B174" s="27"/>
      <c r="C174" s="27"/>
      <c r="D174" s="27"/>
      <c r="E174" s="27"/>
      <c r="F174" s="27"/>
      <c r="G174" s="27"/>
      <c r="H174" s="27"/>
      <c r="I174" s="27"/>
      <c r="J174" s="54"/>
      <c r="K174" s="54"/>
    </row>
    <row r="175" spans="1:11">
      <c r="A175" s="27"/>
      <c r="B175" s="27"/>
      <c r="C175" s="27"/>
      <c r="D175" s="27"/>
      <c r="E175" s="27"/>
      <c r="F175" s="27"/>
      <c r="G175" s="27"/>
      <c r="H175" s="27"/>
      <c r="I175" s="27"/>
      <c r="J175" s="54"/>
      <c r="K175" s="54"/>
    </row>
    <row r="176" spans="1:11">
      <c r="A176" s="27"/>
      <c r="B176" s="27"/>
      <c r="C176" s="27"/>
      <c r="D176" s="27"/>
      <c r="E176" s="27"/>
      <c r="F176" s="27"/>
      <c r="G176" s="27"/>
      <c r="H176" s="27"/>
      <c r="I176" s="27"/>
      <c r="J176" s="54"/>
      <c r="K176" s="54"/>
    </row>
    <row r="177" spans="1:11">
      <c r="A177" s="27"/>
      <c r="B177" s="27"/>
      <c r="C177" s="27"/>
      <c r="D177" s="27"/>
      <c r="E177" s="27"/>
      <c r="F177" s="27"/>
      <c r="G177" s="27"/>
      <c r="H177" s="27"/>
      <c r="I177" s="27"/>
      <c r="J177" s="54"/>
      <c r="K177" s="54"/>
    </row>
    <row r="178" spans="1:11">
      <c r="A178" s="27"/>
      <c r="B178" s="27"/>
      <c r="C178" s="27"/>
      <c r="D178" s="27"/>
      <c r="E178" s="27"/>
      <c r="F178" s="27"/>
      <c r="G178" s="27"/>
      <c r="H178" s="27"/>
      <c r="I178" s="27"/>
      <c r="J178" s="54"/>
      <c r="K178" s="54"/>
    </row>
    <row r="179" spans="1:11">
      <c r="A179" s="27"/>
      <c r="B179" s="27"/>
      <c r="C179" s="27"/>
      <c r="D179" s="27"/>
      <c r="E179" s="27"/>
      <c r="F179" s="27"/>
      <c r="G179" s="27"/>
      <c r="H179" s="27"/>
      <c r="I179" s="27"/>
      <c r="J179" s="54"/>
      <c r="K179" s="54"/>
    </row>
    <row r="180" spans="1:11">
      <c r="A180" s="27"/>
      <c r="B180" s="27"/>
      <c r="C180" s="27"/>
      <c r="D180" s="27"/>
      <c r="E180" s="27"/>
      <c r="F180" s="27"/>
      <c r="G180" s="27"/>
      <c r="H180" s="27"/>
      <c r="I180" s="27"/>
      <c r="J180" s="54"/>
      <c r="K180" s="54"/>
    </row>
    <row r="181" spans="1:11">
      <c r="A181" s="27"/>
      <c r="B181" s="27"/>
      <c r="C181" s="27"/>
      <c r="D181" s="27"/>
      <c r="E181" s="27"/>
      <c r="F181" s="27"/>
      <c r="G181" s="27"/>
      <c r="H181" s="27"/>
      <c r="I181" s="27"/>
      <c r="J181" s="54"/>
      <c r="K181" s="54"/>
    </row>
    <row r="182" spans="1:11">
      <c r="A182" s="27"/>
      <c r="B182" s="27"/>
      <c r="C182" s="27"/>
      <c r="D182" s="27"/>
      <c r="E182" s="27"/>
      <c r="F182" s="27"/>
      <c r="G182" s="27"/>
      <c r="H182" s="27"/>
      <c r="I182" s="27"/>
      <c r="J182" s="54"/>
      <c r="K182" s="54"/>
    </row>
    <row r="183" spans="1:11">
      <c r="A183" s="27"/>
      <c r="B183" s="27"/>
      <c r="C183" s="27"/>
      <c r="D183" s="27"/>
      <c r="E183" s="27"/>
      <c r="F183" s="27"/>
      <c r="G183" s="27"/>
      <c r="H183" s="27"/>
      <c r="I183" s="27"/>
      <c r="J183" s="54"/>
      <c r="K183" s="54"/>
    </row>
    <row r="184" spans="1:11">
      <c r="A184" s="27"/>
      <c r="B184" s="27"/>
      <c r="C184" s="27"/>
      <c r="D184" s="27"/>
      <c r="E184" s="27"/>
      <c r="F184" s="27"/>
      <c r="G184" s="27"/>
      <c r="H184" s="27"/>
      <c r="I184" s="27"/>
      <c r="J184" s="54"/>
      <c r="K184" s="54"/>
    </row>
    <row r="185" spans="1:11">
      <c r="A185" s="27"/>
      <c r="B185" s="27"/>
      <c r="C185" s="27"/>
      <c r="D185" s="27"/>
      <c r="E185" s="27"/>
      <c r="F185" s="27"/>
      <c r="G185" s="27"/>
      <c r="H185" s="27"/>
      <c r="I185" s="27"/>
      <c r="J185" s="54"/>
      <c r="K185" s="54"/>
    </row>
    <row r="186" spans="1:11">
      <c r="A186" s="27"/>
      <c r="B186" s="27"/>
      <c r="C186" s="27"/>
      <c r="D186" s="27"/>
      <c r="E186" s="27"/>
      <c r="F186" s="27"/>
      <c r="G186" s="27"/>
      <c r="H186" s="27"/>
      <c r="I186" s="27"/>
      <c r="J186" s="54"/>
      <c r="K186" s="54"/>
    </row>
    <row r="187" spans="1:11">
      <c r="A187" s="27"/>
      <c r="B187" s="27"/>
      <c r="C187" s="27"/>
      <c r="D187" s="27"/>
      <c r="E187" s="27"/>
      <c r="F187" s="27"/>
      <c r="G187" s="27"/>
      <c r="H187" s="27"/>
      <c r="I187" s="27"/>
      <c r="J187" s="54"/>
      <c r="K187" s="54"/>
    </row>
    <row r="188" spans="1:11">
      <c r="A188" s="27"/>
      <c r="B188" s="27"/>
      <c r="C188" s="27"/>
      <c r="D188" s="27"/>
      <c r="E188" s="27"/>
      <c r="F188" s="27"/>
      <c r="G188" s="27"/>
      <c r="H188" s="27"/>
      <c r="I188" s="27"/>
      <c r="J188" s="54"/>
      <c r="K188" s="54"/>
    </row>
    <row r="189" spans="1:11">
      <c r="A189" s="27"/>
      <c r="B189" s="27"/>
      <c r="C189" s="27"/>
      <c r="D189" s="27"/>
      <c r="E189" s="27"/>
      <c r="F189" s="27"/>
      <c r="G189" s="27"/>
      <c r="H189" s="27"/>
      <c r="I189" s="27"/>
      <c r="J189" s="54"/>
      <c r="K189" s="54"/>
    </row>
    <row r="190" spans="1:11">
      <c r="A190" s="27"/>
      <c r="B190" s="27"/>
      <c r="C190" s="27"/>
      <c r="D190" s="27"/>
      <c r="E190" s="27"/>
      <c r="F190" s="27"/>
      <c r="G190" s="27"/>
      <c r="H190" s="27"/>
      <c r="I190" s="27"/>
      <c r="J190" s="54"/>
      <c r="K190" s="54"/>
    </row>
    <row r="191" spans="1:11">
      <c r="A191" s="27"/>
      <c r="B191" s="27"/>
      <c r="C191" s="27"/>
      <c r="D191" s="27"/>
      <c r="E191" s="27"/>
      <c r="F191" s="27"/>
      <c r="G191" s="27"/>
      <c r="H191" s="27"/>
      <c r="I191" s="27"/>
      <c r="J191" s="54"/>
      <c r="K191" s="54"/>
    </row>
    <row r="192" spans="1:11">
      <c r="A192" s="27"/>
      <c r="B192" s="27"/>
      <c r="C192" s="27"/>
      <c r="D192" s="27"/>
      <c r="E192" s="27"/>
      <c r="F192" s="27"/>
      <c r="G192" s="27"/>
      <c r="H192" s="27"/>
      <c r="I192" s="27"/>
      <c r="J192" s="54"/>
      <c r="K192" s="54"/>
    </row>
    <row r="193" spans="1:11">
      <c r="A193" s="27"/>
      <c r="B193" s="27"/>
      <c r="C193" s="27"/>
      <c r="D193" s="27"/>
      <c r="E193" s="27"/>
      <c r="F193" s="27"/>
      <c r="G193" s="27"/>
      <c r="H193" s="27"/>
      <c r="I193" s="27"/>
      <c r="J193" s="54"/>
      <c r="K193" s="54"/>
    </row>
    <row r="194" spans="1:11">
      <c r="A194" s="27"/>
      <c r="B194" s="27"/>
      <c r="C194" s="27"/>
      <c r="D194" s="27"/>
      <c r="E194" s="27"/>
      <c r="F194" s="27"/>
      <c r="G194" s="27"/>
      <c r="H194" s="27"/>
      <c r="I194" s="27"/>
      <c r="J194" s="54"/>
      <c r="K194" s="54"/>
    </row>
    <row r="195" spans="1:11">
      <c r="A195" s="27"/>
      <c r="B195" s="27"/>
      <c r="C195" s="27"/>
      <c r="D195" s="27"/>
      <c r="E195" s="27"/>
      <c r="F195" s="27"/>
      <c r="G195" s="27"/>
      <c r="H195" s="27"/>
      <c r="I195" s="27"/>
      <c r="J195" s="54"/>
      <c r="K195" s="54"/>
    </row>
    <row r="196" spans="1:11">
      <c r="A196" s="27"/>
      <c r="B196" s="27"/>
      <c r="C196" s="27"/>
      <c r="D196" s="27"/>
      <c r="E196" s="27"/>
      <c r="F196" s="27"/>
      <c r="G196" s="27"/>
      <c r="H196" s="27"/>
      <c r="I196" s="27"/>
      <c r="J196" s="54"/>
      <c r="K196" s="54"/>
    </row>
    <row r="197" spans="1:11">
      <c r="A197" s="27"/>
      <c r="B197" s="27"/>
      <c r="C197" s="27"/>
      <c r="D197" s="27"/>
      <c r="E197" s="27"/>
      <c r="F197" s="27"/>
      <c r="G197" s="27"/>
      <c r="H197" s="27"/>
      <c r="I197" s="27"/>
      <c r="J197" s="54"/>
      <c r="K197" s="54"/>
    </row>
    <row r="198" spans="1:11">
      <c r="A198" s="27"/>
      <c r="B198" s="27"/>
      <c r="C198" s="27"/>
      <c r="D198" s="27"/>
      <c r="E198" s="27"/>
      <c r="F198" s="27"/>
      <c r="G198" s="27"/>
      <c r="H198" s="27"/>
      <c r="I198" s="27"/>
      <c r="J198" s="54"/>
      <c r="K198" s="54"/>
    </row>
    <row r="199" spans="1:11">
      <c r="A199" s="27"/>
      <c r="B199" s="27"/>
      <c r="C199" s="27"/>
      <c r="D199" s="27"/>
      <c r="E199" s="27"/>
      <c r="F199" s="27"/>
      <c r="G199" s="27"/>
      <c r="H199" s="27"/>
      <c r="I199" s="27"/>
      <c r="J199" s="54"/>
      <c r="K199" s="54"/>
    </row>
    <row r="200" spans="1:11">
      <c r="A200" s="27"/>
      <c r="B200" s="27"/>
      <c r="C200" s="27"/>
      <c r="D200" s="27"/>
      <c r="E200" s="27"/>
      <c r="F200" s="27"/>
      <c r="G200" s="27"/>
      <c r="H200" s="27"/>
      <c r="I200" s="27"/>
      <c r="J200" s="54"/>
      <c r="K200" s="54"/>
    </row>
    <row r="201" spans="1:11">
      <c r="A201" s="27"/>
      <c r="B201" s="27"/>
      <c r="C201" s="27"/>
      <c r="D201" s="27"/>
      <c r="E201" s="27"/>
      <c r="F201" s="27"/>
      <c r="G201" s="27"/>
      <c r="H201" s="27"/>
      <c r="I201" s="27"/>
      <c r="J201" s="54"/>
      <c r="K201" s="54"/>
    </row>
    <row r="202" spans="1:11">
      <c r="A202" s="27"/>
      <c r="B202" s="27"/>
      <c r="C202" s="27"/>
      <c r="D202" s="27"/>
      <c r="E202" s="27"/>
      <c r="F202" s="27"/>
      <c r="G202" s="27"/>
      <c r="H202" s="27"/>
      <c r="I202" s="27"/>
      <c r="J202" s="54"/>
      <c r="K202" s="54"/>
    </row>
    <row r="203" spans="1:11">
      <c r="A203" s="27"/>
      <c r="B203" s="27"/>
      <c r="C203" s="27"/>
      <c r="D203" s="27"/>
      <c r="E203" s="27"/>
      <c r="F203" s="27"/>
      <c r="G203" s="27"/>
      <c r="H203" s="27"/>
      <c r="I203" s="27"/>
      <c r="J203" s="54"/>
      <c r="K203" s="54"/>
    </row>
    <row r="204" spans="1:11">
      <c r="A204" s="27"/>
      <c r="B204" s="27"/>
      <c r="C204" s="27"/>
      <c r="D204" s="27"/>
      <c r="E204" s="27"/>
      <c r="F204" s="27"/>
      <c r="G204" s="27"/>
      <c r="H204" s="27"/>
      <c r="I204" s="27"/>
      <c r="J204" s="54"/>
      <c r="K204" s="54"/>
    </row>
    <row r="205" spans="1:11">
      <c r="A205" s="27"/>
      <c r="B205" s="27"/>
      <c r="C205" s="27"/>
      <c r="D205" s="27"/>
      <c r="E205" s="27"/>
      <c r="F205" s="27"/>
      <c r="G205" s="27"/>
      <c r="H205" s="27"/>
      <c r="I205" s="27"/>
      <c r="J205" s="54"/>
      <c r="K205" s="54"/>
    </row>
    <row r="206" spans="1:11">
      <c r="A206" s="27"/>
      <c r="B206" s="27"/>
      <c r="C206" s="27"/>
      <c r="D206" s="27"/>
      <c r="E206" s="27"/>
      <c r="F206" s="27"/>
      <c r="G206" s="27"/>
      <c r="H206" s="27"/>
      <c r="I206" s="27"/>
      <c r="J206" s="54"/>
      <c r="K206" s="54"/>
    </row>
    <row r="207" spans="1:11">
      <c r="A207" s="27"/>
      <c r="B207" s="27"/>
      <c r="C207" s="27"/>
      <c r="D207" s="27"/>
      <c r="E207" s="27"/>
      <c r="I207" s="27"/>
      <c r="J207" s="54"/>
      <c r="K207" s="54"/>
    </row>
    <row r="208" spans="1:11">
      <c r="A208" s="27"/>
      <c r="B208" s="27"/>
      <c r="C208" s="27"/>
      <c r="D208" s="27"/>
      <c r="E208" s="27"/>
      <c r="I208" s="27"/>
      <c r="J208" s="54"/>
      <c r="K208" s="54"/>
    </row>
    <row r="209" spans="1:11">
      <c r="A209" s="27"/>
      <c r="B209" s="27"/>
      <c r="C209" s="27"/>
      <c r="D209" s="27"/>
      <c r="E209" s="27"/>
      <c r="I209" s="27"/>
      <c r="J209" s="54"/>
      <c r="K209" s="54"/>
    </row>
    <row r="210" spans="1:11">
      <c r="A210" s="27"/>
      <c r="B210" s="27"/>
      <c r="C210" s="27"/>
      <c r="D210" s="27"/>
      <c r="E210" s="27"/>
      <c r="I210" s="27"/>
      <c r="J210" s="54"/>
      <c r="K210" s="54"/>
    </row>
    <row r="211" spans="1:11">
      <c r="A211" s="27"/>
      <c r="B211" s="27"/>
      <c r="C211" s="27"/>
      <c r="D211" s="27"/>
      <c r="E211" s="27"/>
      <c r="I211" s="27"/>
      <c r="J211" s="54"/>
      <c r="K211" s="54"/>
    </row>
    <row r="212" spans="1:11">
      <c r="A212" s="27"/>
      <c r="B212" s="27"/>
      <c r="C212" s="27"/>
      <c r="D212" s="27"/>
      <c r="E212" s="27"/>
      <c r="I212" s="27"/>
      <c r="J212" s="54"/>
    </row>
  </sheetData>
  <mergeCells count="1">
    <mergeCell ref="A1:D1"/>
  </mergeCells>
  <hyperlinks>
    <hyperlink ref="F7" r:id="rId1" xr:uid="{8005916E-8631-4E54-B318-FF3CA13C695C}"/>
  </hyperlinks>
  <pageMargins left="0.7" right="0.7" top="0.75" bottom="0.75" header="0.3" footer="0.3"/>
  <pageSetup scale="50" orientation="landscape" r:id="rId2"/>
  <colBreaks count="1" manualBreakCount="1">
    <brk id="10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107" t="s">
        <v>66</v>
      </c>
      <c r="B1" s="90" t="s">
        <v>67</v>
      </c>
      <c r="D1" s="108" t="s">
        <v>68</v>
      </c>
      <c r="H1" s="108" t="s">
        <v>69</v>
      </c>
    </row>
    <row r="2" spans="1:11">
      <c r="A2" s="90" t="s">
        <v>70</v>
      </c>
      <c r="B2" s="90">
        <v>50</v>
      </c>
      <c r="D2" s="109">
        <v>20</v>
      </c>
    </row>
    <row r="3" spans="1:11">
      <c r="A3" s="90" t="s">
        <v>71</v>
      </c>
      <c r="B3">
        <v>40</v>
      </c>
      <c r="D3" s="110">
        <v>25</v>
      </c>
      <c r="I3" s="111" t="s">
        <v>72</v>
      </c>
      <c r="J3" s="111"/>
      <c r="K3" s="111" t="s">
        <v>26</v>
      </c>
    </row>
    <row r="4" spans="1:11">
      <c r="A4" s="90" t="s">
        <v>73</v>
      </c>
      <c r="B4">
        <v>25</v>
      </c>
      <c r="D4" s="110">
        <v>40</v>
      </c>
      <c r="I4" s="90" t="s">
        <v>74</v>
      </c>
      <c r="K4" s="112" t="s">
        <v>75</v>
      </c>
    </row>
    <row r="5" spans="1:11">
      <c r="A5" s="90" t="s">
        <v>76</v>
      </c>
      <c r="B5">
        <v>20</v>
      </c>
      <c r="D5" s="109" t="s">
        <v>77</v>
      </c>
      <c r="I5" s="90" t="s">
        <v>78</v>
      </c>
      <c r="K5" s="41">
        <v>0.4</v>
      </c>
    </row>
    <row r="6" spans="1:11">
      <c r="A6" s="90" t="s">
        <v>79</v>
      </c>
      <c r="B6">
        <v>10</v>
      </c>
      <c r="D6" s="110">
        <v>50</v>
      </c>
      <c r="I6" s="90" t="s">
        <v>80</v>
      </c>
      <c r="K6" s="41">
        <v>0.3</v>
      </c>
    </row>
    <row r="7" spans="1:11">
      <c r="A7" s="90" t="s">
        <v>81</v>
      </c>
      <c r="B7" s="90" t="s">
        <v>82</v>
      </c>
      <c r="D7" s="110">
        <v>80</v>
      </c>
      <c r="I7" s="90" t="s">
        <v>83</v>
      </c>
      <c r="K7" s="41">
        <v>0.25</v>
      </c>
    </row>
    <row r="8" spans="1:11">
      <c r="A8" s="90" t="s">
        <v>84</v>
      </c>
      <c r="B8" s="90">
        <v>20</v>
      </c>
      <c r="D8" s="109" t="s">
        <v>77</v>
      </c>
      <c r="I8" s="90" t="s">
        <v>85</v>
      </c>
      <c r="K8" s="112" t="s">
        <v>86</v>
      </c>
    </row>
    <row r="9" spans="1:11">
      <c r="A9" s="90" t="s">
        <v>87</v>
      </c>
      <c r="B9" s="90"/>
      <c r="D9" s="109">
        <v>75</v>
      </c>
      <c r="I9" s="90"/>
      <c r="K9" s="112"/>
    </row>
    <row r="10" spans="1:11">
      <c r="D10" s="110"/>
      <c r="I10" s="90" t="s">
        <v>88</v>
      </c>
      <c r="K10" s="41"/>
    </row>
    <row r="11" spans="1:11">
      <c r="A11" s="107" t="s">
        <v>89</v>
      </c>
      <c r="D11" s="110"/>
      <c r="K11" s="41"/>
    </row>
    <row r="12" spans="1:11">
      <c r="A12" s="90" t="s">
        <v>90</v>
      </c>
      <c r="D12" s="110"/>
      <c r="K12" s="41"/>
    </row>
    <row r="13" spans="1:11">
      <c r="A13" s="90" t="s">
        <v>91</v>
      </c>
      <c r="D13" s="110"/>
      <c r="K13" s="41"/>
    </row>
    <row r="14" spans="1:11">
      <c r="A14" s="90" t="s">
        <v>92</v>
      </c>
      <c r="D14" s="110"/>
      <c r="K14" s="41"/>
    </row>
    <row r="15" spans="1:11">
      <c r="A15" s="90" t="s">
        <v>93</v>
      </c>
      <c r="D15" s="110"/>
      <c r="K15" s="41"/>
    </row>
    <row r="16" spans="1:11">
      <c r="A16" s="90" t="s">
        <v>94</v>
      </c>
      <c r="D16" s="110"/>
    </row>
    <row r="17" spans="1:8">
      <c r="A17" s="90" t="s">
        <v>95</v>
      </c>
      <c r="D17" s="110"/>
    </row>
    <row r="18" spans="1:8">
      <c r="A18" s="90" t="s">
        <v>96</v>
      </c>
      <c r="D18" s="110"/>
    </row>
    <row r="19" spans="1:8">
      <c r="A19" s="90" t="s">
        <v>97</v>
      </c>
      <c r="D19" s="110"/>
    </row>
    <row r="20" spans="1:8">
      <c r="A20" s="90"/>
      <c r="D20" s="110"/>
    </row>
    <row r="21" spans="1:8">
      <c r="A21" s="90" t="s">
        <v>70</v>
      </c>
      <c r="D21" s="110"/>
    </row>
    <row r="22" spans="1:8">
      <c r="D22" s="110"/>
    </row>
    <row r="23" spans="1:8">
      <c r="A23" s="90" t="s">
        <v>98</v>
      </c>
      <c r="D23" s="110"/>
    </row>
    <row r="24" spans="1:8">
      <c r="D24" s="110"/>
    </row>
    <row r="25" spans="1:8">
      <c r="A25" s="107" t="s">
        <v>99</v>
      </c>
      <c r="D25" s="110"/>
    </row>
    <row r="26" spans="1:8">
      <c r="A26" s="113" t="s">
        <v>100</v>
      </c>
      <c r="B26" s="114"/>
      <c r="C26" s="114"/>
      <c r="D26" s="115"/>
      <c r="E26" s="114"/>
      <c r="F26" s="114"/>
      <c r="G26" s="114"/>
      <c r="H26" s="114"/>
    </row>
    <row r="27" spans="1:8">
      <c r="A27" s="113" t="s">
        <v>101</v>
      </c>
      <c r="B27" s="114"/>
      <c r="C27" s="114"/>
      <c r="D27" s="115"/>
      <c r="E27" s="114"/>
      <c r="F27" s="114"/>
      <c r="G27" s="114"/>
      <c r="H27" s="114"/>
    </row>
    <row r="28" spans="1:8">
      <c r="A28" s="113" t="s">
        <v>102</v>
      </c>
      <c r="B28" s="114"/>
      <c r="C28" s="114"/>
      <c r="D28" s="115"/>
      <c r="E28" s="114"/>
      <c r="F28" s="114"/>
      <c r="G28" s="114"/>
      <c r="H28" s="114"/>
    </row>
    <row r="29" spans="1:8">
      <c r="A29" s="113" t="s">
        <v>103</v>
      </c>
      <c r="B29" s="114"/>
      <c r="C29" s="114"/>
      <c r="D29" s="115"/>
      <c r="E29" s="114"/>
      <c r="F29" s="114"/>
      <c r="G29" s="114"/>
      <c r="H29" s="114"/>
    </row>
    <row r="30" spans="1:8">
      <c r="A30" s="113" t="s">
        <v>104</v>
      </c>
      <c r="B30" s="114"/>
      <c r="C30" s="114"/>
      <c r="D30" s="115"/>
      <c r="E30" s="114"/>
      <c r="F30" s="114"/>
      <c r="G30" s="114"/>
      <c r="H30" s="114"/>
    </row>
    <row r="31" spans="1:8">
      <c r="A31" s="147" t="s">
        <v>105</v>
      </c>
      <c r="B31" s="148"/>
      <c r="C31" s="148"/>
      <c r="D31" s="148"/>
      <c r="E31" s="148"/>
      <c r="F31" s="148"/>
      <c r="G31" s="148"/>
      <c r="H31" s="148"/>
    </row>
    <row r="32" spans="1:8">
      <c r="A32" s="147"/>
      <c r="B32" s="148"/>
      <c r="C32" s="148"/>
      <c r="D32" s="148"/>
      <c r="E32" s="148"/>
      <c r="F32" s="148"/>
      <c r="G32" s="148"/>
      <c r="H32" s="148"/>
    </row>
    <row r="33" spans="1:8">
      <c r="A33" s="147"/>
      <c r="B33" s="148"/>
      <c r="C33" s="148"/>
      <c r="D33" s="148"/>
      <c r="E33" s="148"/>
      <c r="F33" s="148"/>
      <c r="G33" s="148"/>
      <c r="H33" s="148"/>
    </row>
    <row r="34" spans="1:8">
      <c r="A34" s="147"/>
      <c r="B34" s="148"/>
      <c r="C34" s="148"/>
      <c r="D34" s="148"/>
      <c r="E34" s="148"/>
      <c r="F34" s="148"/>
      <c r="G34" s="148"/>
      <c r="H34" s="148"/>
    </row>
    <row r="35" spans="1:8">
      <c r="A35" s="148"/>
      <c r="B35" s="148"/>
      <c r="C35" s="148"/>
      <c r="D35" s="148"/>
      <c r="E35" s="148"/>
      <c r="F35" s="148"/>
      <c r="G35" s="148"/>
      <c r="H35" s="148"/>
    </row>
    <row r="36" spans="1:8">
      <c r="A36" s="148" t="s">
        <v>106</v>
      </c>
      <c r="B36" s="148"/>
      <c r="C36" s="148"/>
      <c r="D36" s="148"/>
      <c r="E36" s="148"/>
      <c r="F36" s="148"/>
      <c r="G36" s="148"/>
      <c r="H36" s="148"/>
    </row>
    <row r="37" spans="1:8">
      <c r="A37" s="148"/>
      <c r="B37" s="148"/>
      <c r="C37" s="148"/>
      <c r="D37" s="148"/>
      <c r="E37" s="148"/>
      <c r="F37" s="148"/>
      <c r="G37" s="148"/>
      <c r="H37" s="148"/>
    </row>
    <row r="38" spans="1:8">
      <c r="A38" s="148" t="s">
        <v>107</v>
      </c>
      <c r="B38" s="148"/>
      <c r="C38" s="148"/>
      <c r="D38" s="148"/>
      <c r="E38" s="148"/>
      <c r="F38" s="148"/>
      <c r="G38" s="148"/>
      <c r="H38" s="148"/>
    </row>
    <row r="39" spans="1:8">
      <c r="A39" s="148"/>
      <c r="B39" s="148"/>
      <c r="C39" s="148"/>
      <c r="D39" s="148"/>
      <c r="E39" s="148"/>
      <c r="F39" s="148"/>
      <c r="G39" s="148"/>
      <c r="H39" s="148"/>
    </row>
    <row r="40" spans="1:8">
      <c r="A40" s="148"/>
      <c r="B40" s="148"/>
      <c r="C40" s="148"/>
      <c r="D40" s="148"/>
      <c r="E40" s="148"/>
      <c r="F40" s="148"/>
      <c r="G40" s="148"/>
      <c r="H40" s="148"/>
    </row>
    <row r="41" spans="1:8">
      <c r="A41" s="148" t="s">
        <v>108</v>
      </c>
      <c r="B41" s="148"/>
      <c r="C41" s="148"/>
      <c r="D41" s="148"/>
      <c r="E41" s="148"/>
      <c r="F41" s="148"/>
      <c r="G41" s="148"/>
      <c r="H41" s="148"/>
    </row>
    <row r="42" spans="1:8">
      <c r="A42" s="148"/>
      <c r="B42" s="148"/>
      <c r="C42" s="148"/>
      <c r="D42" s="148"/>
      <c r="E42" s="148"/>
      <c r="F42" s="148"/>
      <c r="G42" s="148"/>
      <c r="H42" s="148"/>
    </row>
    <row r="43" spans="1:8">
      <c r="A43" s="148"/>
      <c r="B43" s="148"/>
      <c r="C43" s="148"/>
      <c r="D43" s="148"/>
      <c r="E43" s="148"/>
      <c r="F43" s="148"/>
      <c r="G43" s="148"/>
      <c r="H43" s="148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16" t="s">
        <v>109</v>
      </c>
      <c r="C1" s="116" t="s">
        <v>110</v>
      </c>
      <c r="E1" s="116" t="s">
        <v>87</v>
      </c>
    </row>
    <row r="2" spans="1:5" ht="30">
      <c r="A2" s="98" t="s">
        <v>111</v>
      </c>
      <c r="C2" t="s">
        <v>112</v>
      </c>
      <c r="E2" s="98" t="s">
        <v>113</v>
      </c>
    </row>
    <row r="3" spans="1:5">
      <c r="A3" s="98"/>
    </row>
    <row r="4" spans="1:5" ht="30">
      <c r="A4" s="98" t="s">
        <v>114</v>
      </c>
      <c r="C4" s="98" t="s">
        <v>115</v>
      </c>
    </row>
    <row r="5" spans="1:5">
      <c r="A5" s="98"/>
    </row>
    <row r="6" spans="1:5" ht="30">
      <c r="A6" s="98" t="s">
        <v>116</v>
      </c>
    </row>
    <row r="7" spans="1:5" ht="45">
      <c r="A7" s="98"/>
      <c r="C7" s="98" t="s">
        <v>117</v>
      </c>
    </row>
    <row r="8" spans="1:5" ht="30">
      <c r="A8" s="98" t="s">
        <v>116</v>
      </c>
    </row>
    <row r="9" spans="1:5" ht="45">
      <c r="A9" s="98"/>
      <c r="C9" s="98" t="s">
        <v>118</v>
      </c>
    </row>
    <row r="10" spans="1:5" ht="30">
      <c r="A10" s="98" t="s">
        <v>114</v>
      </c>
    </row>
    <row r="11" spans="1:5" ht="30">
      <c r="A11" s="98"/>
      <c r="C11" s="98" t="s">
        <v>119</v>
      </c>
    </row>
    <row r="12" spans="1:5" ht="30">
      <c r="A12" s="98" t="s">
        <v>111</v>
      </c>
    </row>
    <row r="13" spans="1:5">
      <c r="A13" s="98"/>
    </row>
    <row r="14" spans="1:5" ht="30">
      <c r="A14" s="99" t="s">
        <v>120</v>
      </c>
      <c r="C14" s="98" t="s">
        <v>121</v>
      </c>
    </row>
    <row r="15" spans="1:5">
      <c r="A15" s="98"/>
    </row>
    <row r="16" spans="1:5" ht="30">
      <c r="A16" s="98"/>
      <c r="C16" s="98" t="s">
        <v>122</v>
      </c>
    </row>
    <row r="17" spans="1:3">
      <c r="A17" s="98"/>
    </row>
    <row r="18" spans="1:3" ht="30">
      <c r="A18" s="98"/>
      <c r="C18" s="98" t="s">
        <v>123</v>
      </c>
    </row>
    <row r="19" spans="1:3">
      <c r="A19" s="98"/>
    </row>
    <row r="20" spans="1:3" ht="60">
      <c r="A20" s="98"/>
      <c r="C20" s="98" t="s">
        <v>124</v>
      </c>
    </row>
    <row r="21" spans="1:3">
      <c r="A21" s="98"/>
    </row>
    <row r="22" spans="1:3" ht="45">
      <c r="A22" s="98"/>
      <c r="C22" s="98" t="s">
        <v>125</v>
      </c>
    </row>
    <row r="23" spans="1:3">
      <c r="A23" s="98"/>
    </row>
    <row r="24" spans="1:3" ht="30">
      <c r="A24" s="98"/>
      <c r="C24" s="98" t="s">
        <v>126</v>
      </c>
    </row>
    <row r="25" spans="1:3">
      <c r="A25" s="98"/>
    </row>
    <row r="26" spans="1:3">
      <c r="A26" s="98"/>
      <c r="C26" s="92" t="s">
        <v>127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17" t="s">
        <v>128</v>
      </c>
      <c r="B1" s="118" t="s">
        <v>129</v>
      </c>
      <c r="C1" s="119" t="s">
        <v>130</v>
      </c>
      <c r="D1" s="120" t="s">
        <v>131</v>
      </c>
      <c r="E1" s="120" t="s">
        <v>132</v>
      </c>
      <c r="F1" s="120" t="s">
        <v>133</v>
      </c>
      <c r="G1" s="120" t="s">
        <v>134</v>
      </c>
      <c r="H1" s="120" t="s">
        <v>135</v>
      </c>
      <c r="I1" s="121" t="s">
        <v>136</v>
      </c>
    </row>
    <row r="2" spans="1:9" ht="19.5" thickBot="1">
      <c r="A2" s="117" t="s">
        <v>137</v>
      </c>
      <c r="C2" s="90" t="s">
        <v>138</v>
      </c>
      <c r="D2" s="90" t="s">
        <v>139</v>
      </c>
      <c r="E2" s="90" t="s">
        <v>140</v>
      </c>
      <c r="F2" s="90" t="s">
        <v>141</v>
      </c>
      <c r="G2" s="90" t="s">
        <v>142</v>
      </c>
      <c r="H2" s="90" t="s">
        <v>143</v>
      </c>
    </row>
    <row r="3" spans="1:9" ht="19.5" thickBot="1">
      <c r="A3" s="117" t="s">
        <v>144</v>
      </c>
      <c r="B3" s="3" t="s">
        <v>145</v>
      </c>
      <c r="C3" s="3" t="s">
        <v>146</v>
      </c>
      <c r="D3" s="3" t="s">
        <v>147</v>
      </c>
      <c r="E3" s="3" t="s">
        <v>148</v>
      </c>
      <c r="F3" s="3" t="s">
        <v>149</v>
      </c>
      <c r="G3" s="3" t="s">
        <v>150</v>
      </c>
      <c r="H3" s="3" t="s">
        <v>151</v>
      </c>
    </row>
    <row r="4" spans="1:9" ht="18.75">
      <c r="A4" s="122"/>
      <c r="B4" s="3" t="s">
        <v>152</v>
      </c>
      <c r="C4" s="3" t="s">
        <v>153</v>
      </c>
      <c r="D4" s="3" t="s">
        <v>154</v>
      </c>
      <c r="E4" s="90" t="s">
        <v>155</v>
      </c>
      <c r="F4" s="90" t="s">
        <v>156</v>
      </c>
      <c r="G4" s="3" t="s">
        <v>157</v>
      </c>
      <c r="H4" s="3" t="s">
        <v>158</v>
      </c>
    </row>
    <row r="5" spans="1:9" ht="18.75">
      <c r="A5" s="122"/>
      <c r="B5" s="3" t="s">
        <v>159</v>
      </c>
      <c r="C5" s="3"/>
      <c r="E5" s="123" t="s">
        <v>160</v>
      </c>
      <c r="F5" s="123" t="s">
        <v>161</v>
      </c>
      <c r="G5" s="3" t="s">
        <v>162</v>
      </c>
    </row>
    <row r="6" spans="1:9" ht="19.5" thickBot="1">
      <c r="A6" s="122"/>
    </row>
    <row r="7" spans="1:9" ht="19.5" thickBot="1">
      <c r="A7" s="117" t="s">
        <v>163</v>
      </c>
      <c r="E7" s="25">
        <v>159778</v>
      </c>
      <c r="F7" s="90" t="s">
        <v>164</v>
      </c>
      <c r="H7" s="25">
        <v>75143</v>
      </c>
    </row>
    <row r="8" spans="1:9" ht="19.5" thickBot="1">
      <c r="A8" s="117" t="s">
        <v>165</v>
      </c>
      <c r="C8" s="90" t="s">
        <v>166</v>
      </c>
      <c r="E8" s="90" t="s">
        <v>166</v>
      </c>
      <c r="F8" s="90" t="s">
        <v>166</v>
      </c>
      <c r="G8" s="90" t="s">
        <v>87</v>
      </c>
      <c r="H8" t="s">
        <v>167</v>
      </c>
      <c r="I8" t="s">
        <v>166</v>
      </c>
    </row>
    <row r="9" spans="1:9">
      <c r="C9" s="90" t="s">
        <v>168</v>
      </c>
      <c r="E9" s="90" t="s">
        <v>168</v>
      </c>
      <c r="F9" s="90" t="s">
        <v>168</v>
      </c>
      <c r="G9" s="90" t="s">
        <v>109</v>
      </c>
      <c r="H9" t="s">
        <v>169</v>
      </c>
      <c r="I9" t="s">
        <v>168</v>
      </c>
    </row>
    <row r="10" spans="1:9">
      <c r="C10" s="90" t="s">
        <v>170</v>
      </c>
      <c r="E10" s="90" t="s">
        <v>170</v>
      </c>
      <c r="F10" s="90" t="s">
        <v>170</v>
      </c>
      <c r="G10" s="90" t="s">
        <v>171</v>
      </c>
      <c r="H10" s="90" t="s">
        <v>176</v>
      </c>
      <c r="I10" t="s">
        <v>170</v>
      </c>
    </row>
    <row r="11" spans="1:9">
      <c r="C11" s="90" t="s">
        <v>172</v>
      </c>
      <c r="E11" s="90" t="s">
        <v>172</v>
      </c>
      <c r="F11" s="90" t="s">
        <v>172</v>
      </c>
      <c r="H11" s="90" t="s">
        <v>177</v>
      </c>
      <c r="I11" t="s">
        <v>172</v>
      </c>
    </row>
    <row r="12" spans="1:9">
      <c r="H12" s="90" t="s">
        <v>178</v>
      </c>
      <c r="I12" t="s">
        <v>173</v>
      </c>
    </row>
    <row r="13" spans="1:9">
      <c r="I13" t="s">
        <v>167</v>
      </c>
    </row>
    <row r="14" spans="1:9">
      <c r="I14" t="s">
        <v>174</v>
      </c>
    </row>
    <row r="15" spans="1:9">
      <c r="I15" t="s">
        <v>175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48ce89d5f9dc0275f83d2781036b2237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b19bfaf1b663bb35a0e825c2c9301417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8899EB-8500-4828-A22C-D69AED20CF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36BACF-D45C-4313-88FB-17A8634B7203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1138C5BB-6040-42F3-BBB2-B46BF48D1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 Updated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2025-03-22T12:15:04Z</cp:lastPrinted>
  <dcterms:created xsi:type="dcterms:W3CDTF">2000-08-02T17:16:16Z</dcterms:created>
  <dcterms:modified xsi:type="dcterms:W3CDTF">2026-02-02T13:03:30Z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35636800</vt:r8>
  </property>
  <property fmtid="{D5CDD505-2E9C-101B-9397-08002B2CF9AE}" pid="4" name="MediaServiceImageTags">
    <vt:lpwstr/>
  </property>
</Properties>
</file>