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TIZACIONES\"/>
    </mc:Choice>
  </mc:AlternateContent>
  <xr:revisionPtr revIDLastSave="0" documentId="13_ncr:1_{32A71711-5C5E-4A96-A6A7-C0FAF75D129E}" xr6:coauthVersionLast="47" xr6:coauthVersionMax="47" xr10:uidLastSave="{00000000-0000-0000-0000-000000000000}"/>
  <bookViews>
    <workbookView xWindow="-120" yWindow="-120" windowWidth="20730" windowHeight="11160" tabRatio="943" activeTab="1" xr2:uid="{00000000-000D-0000-FFFF-FFFF00000000}"/>
  </bookViews>
  <sheets>
    <sheet name="QUOTE" sheetId="6" r:id="rId1"/>
    <sheet name="FILL QUOTE-CALCULATIONS" sheetId="5" r:id="rId2"/>
    <sheet name="Hoja1" sheetId="23" r:id="rId3"/>
    <sheet name="MARK UP's" sheetId="19" state="veryHidden" r:id="rId4"/>
    <sheet name="COST - SELL" sheetId="10" state="veryHidden" r:id="rId5"/>
    <sheet name="DROP LIST" sheetId="7" state="veryHidden" r:id="rId6"/>
    <sheet name="ANALISIS BWS VS VERTILUX" sheetId="20" state="veryHidden" r:id="rId7"/>
    <sheet name="CALC - RIPP-STD HW " sheetId="18" state="veryHidden" r:id="rId8"/>
    <sheet name="CALC -P.P. - STD HW" sheetId="15" state="veryHidden" r:id="rId9"/>
    <sheet name="CALC - RIPP- H-RAIL HW " sheetId="16" state="veryHidden" r:id="rId10"/>
    <sheet name="CALC -P.P. - H-RAIL HW" sheetId="17" state="veryHidden" r:id="rId11"/>
    <sheet name="CALC -RIPP- MOT.PLUG IN" sheetId="21" state="veryHidden" r:id="rId12"/>
    <sheet name="CALC -P.P.- MOT.PLUG IN " sheetId="22" state="veryHidden" r:id="rId13"/>
    <sheet name="VERTILUX (MX) " sheetId="12" state="veryHidden" r:id="rId14"/>
    <sheet name="TABLA PRECIOS BOD TOP GROMMET" sheetId="4" state="veryHidden" r:id="rId15"/>
    <sheet name="TABLA PRECIOS SHEER TOP GROMMET" sheetId="9" state="veryHidden" r:id="rId16"/>
    <sheet name="CALCUL. (SHEER TOP GROMMET)" sheetId="8" state="very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QUOTE!$AA$11:$AA$59</definedName>
    <definedName name="_xlnm._FilterDatabase" localSheetId="13" hidden="1">'VERTILUX (MX) '!$B$4:$N$130</definedName>
    <definedName name="ADABATONTYPE" localSheetId="14">'[1]DROP LIST'!$F$20:$F$31</definedName>
    <definedName name="ADABATONTYPE" localSheetId="15">'[1]DROP LIST'!$F$20:$F$31</definedName>
    <definedName name="ADABATONTYPE">'[2]DROP LIST'!$F$20:$F$31</definedName>
    <definedName name="_xlnm.Print_Area" localSheetId="4">'COST - SELL'!$A$1:$J$91</definedName>
    <definedName name="_xlnm.Print_Area" localSheetId="0">QUOTE!$A$1:$X$79</definedName>
    <definedName name="_xlnm.Print_Area" localSheetId="14">'TABLA PRECIOS BOD TOP GROMMET'!$A$1:$S$51</definedName>
    <definedName name="_xlnm.Print_Area" localSheetId="15">'TABLA PRECIOS SHEER TOP GROMMET'!$A$1:$S$51</definedName>
    <definedName name="COSTADABATON" localSheetId="14">'[1]DROP LIST'!$F$20:$G$31</definedName>
    <definedName name="COSTADABATON" localSheetId="15">'[1]DROP LIST'!$F$20:$G$31</definedName>
    <definedName name="COSTADABATON">'[2]DROP LIST'!$F$20:$G$31</definedName>
    <definedName name="COSTREG.BATON" localSheetId="14">'[1]DROP LIST'!$F$3:$G$13</definedName>
    <definedName name="COSTREG.BATON" localSheetId="15">'[1]DROP LIST'!$F$3:$G$13</definedName>
    <definedName name="COSTREG.BATON">'[2]DROP LIST'!$F$3:$G$13</definedName>
    <definedName name="CUSTOMER" localSheetId="14">'[1]DROP LIST'!$D$5:$D$24</definedName>
    <definedName name="CUSTOMER" localSheetId="15">'[1]DROP LIST'!$D$5:$D$24</definedName>
    <definedName name="CUSTOMER">'[2]DROP LIST'!$D$5:$D$24</definedName>
    <definedName name="DraperyStyle" localSheetId="14">'[1]DROP LIST'!$B$5:$B$15</definedName>
    <definedName name="DraperyStyle" localSheetId="15">'[1]DROP LIST'!$B$5:$B$15</definedName>
    <definedName name="DraperyStyle">'[2]DROP LIST'!$B$5:$B$15</definedName>
    <definedName name="DRAPERYTYPE" localSheetId="14">'[1]PRICING DATA'!$S$23:$S$35</definedName>
    <definedName name="DRAPERYTYPE" localSheetId="15">'[1]PRICING DATA'!$S$23:$S$35</definedName>
    <definedName name="DRAPERYTYPE">'[2]PRICING DATA'!$S$23:$S$35</definedName>
    <definedName name="DRAWDIRECTION" localSheetId="14">'[1]DROP LIST'!$B$39:$B$48</definedName>
    <definedName name="DRAWDIRECTION" localSheetId="15">'[1]DROP LIST'!$B$39:$B$48</definedName>
    <definedName name="DRAWDIRECTION">'[2]DROP LIST'!$B$39:$B$48</definedName>
    <definedName name="FabricDirection" localSheetId="14">'[1]DROP LIST'!$B$17:$B$19</definedName>
    <definedName name="FabricDirection" localSheetId="15">'[1]DROP LIST'!$B$17:$B$19</definedName>
    <definedName name="FabricDirection">'[2]DROP LIST'!$B$17:$B$19</definedName>
    <definedName name="FABRICLININGSOURCE" localSheetId="14">'[1]DROP LIST'!$G$39:$G$41</definedName>
    <definedName name="FABRICLININGSOURCE" localSheetId="15">'[1]DROP LIST'!$G$39:$G$41</definedName>
    <definedName name="FABRICLININGSOURCE">'[2]DROP LIST'!$G$39:$G$41</definedName>
    <definedName name="FABRICSELECTION" localSheetId="10">#REF!</definedName>
    <definedName name="FABRICSELECTION" localSheetId="8">#REF!</definedName>
    <definedName name="FABRICSELECTION">#REF!</definedName>
    <definedName name="FASCIATYPE">'[3]PRICING SHEET'!$B$10:$B$35</definedName>
    <definedName name="Fullness" localSheetId="14">'[1]DROP LIST'!$B$27:$B$34</definedName>
    <definedName name="Fullness" localSheetId="15">'[1]DROP LIST'!$B$27:$B$34</definedName>
    <definedName name="Fullness">'[2]DROP LIST'!$B$27:$B$34</definedName>
    <definedName name="HARDWARETYPE" localSheetId="14">'[1]DROP LIST'!$F$44:$F$49</definedName>
    <definedName name="HARDWARETYPE" localSheetId="15">'[1]DROP LIST'!$F$44:$F$49</definedName>
    <definedName name="HARDWARETYPE">'[2]DROP LIST'!$F$44:$F$49</definedName>
    <definedName name="HEADSIZE" localSheetId="14">'[1]DROP LIST'!$G$34:$G$37</definedName>
    <definedName name="HEADSIZE" localSheetId="15">'[1]DROP LIST'!$G$34:$G$37</definedName>
    <definedName name="HEADSIZE">'[2]DROP LIST'!$G$34:$G$37</definedName>
    <definedName name="HWBATONORCORD" localSheetId="14">'[1]DROP LIST'!$F$52:$F$54</definedName>
    <definedName name="HWBATONORCORD" localSheetId="15">'[1]DROP LIST'!$F$52:$F$54</definedName>
    <definedName name="HWBATONORCORD">'[2]DROP LIST'!$F$52:$F$54</definedName>
    <definedName name="LABOR_PRICING">[4]Data!$L$26:$T$53</definedName>
    <definedName name="LININGCOST" localSheetId="14">'[1]PRICING DATA'!$B$7:$C$27</definedName>
    <definedName name="LININGCOST" localSheetId="15">'[1]PRICING DATA'!$B$7:$C$27</definedName>
    <definedName name="LININGCOST">'[2]PRICING DATA'!$B$7:$C$27</definedName>
    <definedName name="LININGOPTION">'[2]DROP LIST'!$I$34:$I$38</definedName>
    <definedName name="LININGSELLPRICE" localSheetId="14">'[1]PRICING DATA'!$B$6:$O$27</definedName>
    <definedName name="LININGSELLPRICE" localSheetId="15">'[1]PRICING DATA'!$B$6:$O$27</definedName>
    <definedName name="LININGSELLPRICE">'[2]PRICING DATA'!$B$6:$O$27</definedName>
    <definedName name="LININGSIZE" localSheetId="14">'[1]DROP LIST'!$B$51:$B$54</definedName>
    <definedName name="LININGSIZE" localSheetId="15">'[1]DROP LIST'!$B$51:$B$54</definedName>
    <definedName name="LININGSIZE">'[2]DROP LIST'!$B$51:$B$54</definedName>
    <definedName name="LININGTYPE" localSheetId="14">'[1]PRICING DATA'!$B$8:$B$27</definedName>
    <definedName name="LININGTYPE" localSheetId="15">'[1]PRICING DATA'!$B$8:$B$27</definedName>
    <definedName name="LININGTYPE">'[2]PRICING DATA'!$B$8:$B$27</definedName>
    <definedName name="MOUNTINGTYPE" localSheetId="14">'[1]DROP LIST'!$D$51:$D$53</definedName>
    <definedName name="MOUNTINGTYPE" localSheetId="15">'[1]DROP LIST'!$D$51:$D$53</definedName>
    <definedName name="MOUNTINGTYPE">'[2]DROP LIST'!$D$51:$D$53</definedName>
    <definedName name="OperableStationary" localSheetId="14">'[1]DROP LIST'!$D$32:$D$35</definedName>
    <definedName name="OperableStationary" localSheetId="15">'[1]DROP LIST'!$D$32:$D$35</definedName>
    <definedName name="OperableStationary">'[2]DROP LIST'!$D$32:$D$35</definedName>
    <definedName name="OPTIONAL" localSheetId="14">'[1]DROP LIST'!$D$27:$D$30</definedName>
    <definedName name="OPTIONAL" localSheetId="15">'[1]DROP LIST'!$D$27:$D$30</definedName>
    <definedName name="OPTIONAL">'[2]DROP LIST'!$D$27:$D$30</definedName>
    <definedName name="QT" localSheetId="10">'[2]QTE &amp; CALCUL.'!#REF!</definedName>
    <definedName name="QT" localSheetId="8">'[2]QTE &amp; CALCUL.'!#REF!</definedName>
    <definedName name="QT" localSheetId="14">'[1]QTE &amp; CALCUL.'!#REF!</definedName>
    <definedName name="QT" localSheetId="15">'[1]QTE &amp; CALCUL.'!#REF!</definedName>
    <definedName name="QT">'[2]QTE &amp; CALCUL.'!#REF!</definedName>
    <definedName name="REG.BATONTYPE" localSheetId="14">'[1]DROP LIST'!$F$3:$F$16</definedName>
    <definedName name="REG.BATONTYPE" localSheetId="15">'[1]DROP LIST'!$F$3:$F$16</definedName>
    <definedName name="REG.BATONTYPE">'[2]DROP LIST'!$F$3:$F$16</definedName>
    <definedName name="SOMFYCONTROL" localSheetId="14">'[1]DROP LIST'!$B$59:$B$62</definedName>
    <definedName name="SOMFYCONTROL" localSheetId="15">'[1]DROP LIST'!$B$59:$B$62</definedName>
    <definedName name="SOMFYCONTROL">'[2]DROP LIST'!$B$59:$B$62</definedName>
    <definedName name="_xlnm.Print_Titles" localSheetId="14">'TABLA PRECIOS BOD TOP GROMMET'!$1:$16</definedName>
    <definedName name="_xlnm.Print_Titles" localSheetId="15">'TABLA PRECIOS SHEER TOP GROMMET'!$1:$16</definedName>
    <definedName name="VALANCESSTYLE">'[2]DROP LIST'!$I$20:$I$24</definedName>
    <definedName name="WEIGHTSTYLE" localSheetId="14">'[1]DROP LIST'!$F$39:$F$42</definedName>
    <definedName name="WEIGHTSTYLE" localSheetId="15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5" l="1"/>
  <c r="J24" i="5"/>
  <c r="J23" i="5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S15" i="5"/>
  <c r="AT15" i="5"/>
  <c r="AX15" i="5"/>
  <c r="AY15" i="5"/>
  <c r="BB15" i="5"/>
  <c r="BC15" i="5" s="1"/>
  <c r="B16" i="5"/>
  <c r="J16" i="5"/>
  <c r="AE16" i="5"/>
  <c r="AG16" i="5"/>
  <c r="AH16" i="5"/>
  <c r="AJ16" i="5"/>
  <c r="AL16" i="5" s="1"/>
  <c r="AK16" i="5"/>
  <c r="AS16" i="5"/>
  <c r="AT16" i="5"/>
  <c r="AX16" i="5"/>
  <c r="AY16" i="5"/>
  <c r="BB16" i="5"/>
  <c r="BC16" i="5"/>
  <c r="B17" i="5"/>
  <c r="B18" i="5" s="1"/>
  <c r="J17" i="5"/>
  <c r="AE17" i="5"/>
  <c r="AG17" i="5"/>
  <c r="AJ17" i="5" s="1"/>
  <c r="AH17" i="5"/>
  <c r="AK17" i="5"/>
  <c r="AS17" i="5"/>
  <c r="AT17" i="5"/>
  <c r="AX17" i="5"/>
  <c r="AY17" i="5"/>
  <c r="BB17" i="5"/>
  <c r="BC17" i="5" s="1"/>
  <c r="AE18" i="5"/>
  <c r="AG18" i="5"/>
  <c r="AJ18" i="5" s="1"/>
  <c r="AH18" i="5"/>
  <c r="AK18" i="5"/>
  <c r="AS18" i="5"/>
  <c r="AT18" i="5"/>
  <c r="AX18" i="5"/>
  <c r="AY18" i="5"/>
  <c r="BB18" i="5"/>
  <c r="BC18" i="5" s="1"/>
  <c r="J19" i="5"/>
  <c r="AE19" i="5"/>
  <c r="AF19" i="5"/>
  <c r="AI19" i="5" s="1"/>
  <c r="AG19" i="5"/>
  <c r="AH19" i="5"/>
  <c r="AJ19" i="5" s="1"/>
  <c r="AK19" i="5"/>
  <c r="AL19" i="5"/>
  <c r="AS19" i="5"/>
  <c r="AT19" i="5"/>
  <c r="AU19" i="5" s="1"/>
  <c r="AX19" i="5"/>
  <c r="AY19" i="5"/>
  <c r="BB19" i="5"/>
  <c r="BC19" i="5" s="1"/>
  <c r="J20" i="5"/>
  <c r="AE20" i="5"/>
  <c r="AF20" i="5"/>
  <c r="AI20" i="5" s="1"/>
  <c r="AG20" i="5"/>
  <c r="AH20" i="5"/>
  <c r="AJ20" i="5"/>
  <c r="AK20" i="5"/>
  <c r="AS20" i="5"/>
  <c r="AT20" i="5"/>
  <c r="AU20" i="5" s="1"/>
  <c r="AX20" i="5"/>
  <c r="AY20" i="5"/>
  <c r="BB20" i="5"/>
  <c r="BC20" i="5" s="1"/>
  <c r="J21" i="5"/>
  <c r="AE21" i="5"/>
  <c r="AF21" i="5"/>
  <c r="AI21" i="5" s="1"/>
  <c r="AG21" i="5"/>
  <c r="AH21" i="5"/>
  <c r="AJ21" i="5" s="1"/>
  <c r="AK21" i="5"/>
  <c r="AS21" i="5"/>
  <c r="AT21" i="5"/>
  <c r="AX21" i="5"/>
  <c r="AY21" i="5"/>
  <c r="BB21" i="5"/>
  <c r="BC21" i="5" s="1"/>
  <c r="J22" i="5"/>
  <c r="AE22" i="5"/>
  <c r="AF22" i="5"/>
  <c r="AG22" i="5"/>
  <c r="AJ22" i="5" s="1"/>
  <c r="AL22" i="5" s="1"/>
  <c r="AH22" i="5"/>
  <c r="AI22" i="5"/>
  <c r="AK22" i="5"/>
  <c r="AS22" i="5"/>
  <c r="AT22" i="5"/>
  <c r="AU22" i="5" s="1"/>
  <c r="AX22" i="5"/>
  <c r="AY22" i="5"/>
  <c r="BB22" i="5"/>
  <c r="BC22" i="5" s="1"/>
  <c r="AE23" i="5"/>
  <c r="AF23" i="5"/>
  <c r="AG23" i="5"/>
  <c r="AJ23" i="5" s="1"/>
  <c r="AH23" i="5"/>
  <c r="AK23" i="5"/>
  <c r="AS23" i="5"/>
  <c r="AT23" i="5"/>
  <c r="AU23" i="5" s="1"/>
  <c r="AX23" i="5"/>
  <c r="AY23" i="5"/>
  <c r="BB23" i="5"/>
  <c r="BC23" i="5" s="1"/>
  <c r="AE24" i="5"/>
  <c r="AF24" i="5"/>
  <c r="AG24" i="5"/>
  <c r="AJ24" i="5" s="1"/>
  <c r="AH24" i="5"/>
  <c r="AI24" i="5"/>
  <c r="AM24" i="5" s="1"/>
  <c r="AK24" i="5"/>
  <c r="AR24" i="5"/>
  <c r="AS24" i="5"/>
  <c r="AT24" i="5"/>
  <c r="AU24" i="5" s="1"/>
  <c r="AX24" i="5"/>
  <c r="AY24" i="5"/>
  <c r="BB24" i="5"/>
  <c r="BC24" i="5" s="1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13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C52" i="6"/>
  <c r="Q52" i="6" s="1"/>
  <c r="R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C40" i="6"/>
  <c r="Q40" i="6" s="1"/>
  <c r="R39" i="6"/>
  <c r="J39" i="6"/>
  <c r="F39" i="6"/>
  <c r="E39" i="6"/>
  <c r="M39" i="6" s="1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C34" i="6"/>
  <c r="N34" i="6" s="1"/>
  <c r="R33" i="6"/>
  <c r="J33" i="6"/>
  <c r="C33" i="6"/>
  <c r="Q33" i="6" s="1"/>
  <c r="R32" i="6"/>
  <c r="P32" i="6"/>
  <c r="C32" i="6"/>
  <c r="G32" i="6" s="1"/>
  <c r="R31" i="6"/>
  <c r="J31" i="6"/>
  <c r="C31" i="6"/>
  <c r="S31" i="6" s="1"/>
  <c r="R30" i="6"/>
  <c r="J30" i="6"/>
  <c r="C30" i="6"/>
  <c r="P30" i="6" s="1"/>
  <c r="AL17" i="5" l="1"/>
  <c r="B14" i="6"/>
  <c r="AU17" i="5"/>
  <c r="AF16" i="5"/>
  <c r="AI16" i="5" s="1"/>
  <c r="AR16" i="5" s="1"/>
  <c r="AF18" i="5"/>
  <c r="AI18" i="5" s="1"/>
  <c r="AM18" i="5" s="1"/>
  <c r="AF17" i="5"/>
  <c r="AI17" i="5" s="1"/>
  <c r="B19" i="5"/>
  <c r="B15" i="6"/>
  <c r="AL20" i="5"/>
  <c r="AU18" i="5"/>
  <c r="AL18" i="5"/>
  <c r="AU16" i="5"/>
  <c r="AJ15" i="5"/>
  <c r="AL15" i="5" s="1"/>
  <c r="B20" i="5"/>
  <c r="B16" i="6"/>
  <c r="I51" i="6"/>
  <c r="AL24" i="5"/>
  <c r="AN24" i="5" s="1"/>
  <c r="L40" i="6"/>
  <c r="AV24" i="5"/>
  <c r="AW24" i="5" s="1"/>
  <c r="AM22" i="5"/>
  <c r="AN22" i="5" s="1"/>
  <c r="AO22" i="5" s="1"/>
  <c r="AA36" i="6"/>
  <c r="E40" i="6"/>
  <c r="M40" i="6" s="1"/>
  <c r="E34" i="6"/>
  <c r="M34" i="6" s="1"/>
  <c r="H52" i="6"/>
  <c r="D32" i="6"/>
  <c r="D39" i="6"/>
  <c r="E48" i="6"/>
  <c r="M48" i="6" s="1"/>
  <c r="Q51" i="6"/>
  <c r="G58" i="6"/>
  <c r="AA54" i="6"/>
  <c r="AU21" i="5"/>
  <c r="AU15" i="5"/>
  <c r="AA37" i="6"/>
  <c r="AA32" i="6"/>
  <c r="AA34" i="6"/>
  <c r="AA33" i="6"/>
  <c r="AI23" i="5"/>
  <c r="AL21" i="5"/>
  <c r="AM21" i="5"/>
  <c r="AM19" i="5"/>
  <c r="AN19" i="5" s="1"/>
  <c r="AO19" i="5" s="1"/>
  <c r="AL23" i="5"/>
  <c r="AR23" i="5"/>
  <c r="AV23" i="5" s="1"/>
  <c r="AW23" i="5" s="1"/>
  <c r="AM23" i="5"/>
  <c r="AM20" i="5"/>
  <c r="AN20" i="5" s="1"/>
  <c r="AC72" i="5"/>
  <c r="X12" i="5"/>
  <c r="Y12" i="5"/>
  <c r="U12" i="5"/>
  <c r="V12" i="5"/>
  <c r="AN16" i="5"/>
  <c r="AP16" i="5" s="1"/>
  <c r="AI15" i="5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R20" i="5"/>
  <c r="AV20" i="5" s="1"/>
  <c r="AW20" i="5" s="1"/>
  <c r="AR19" i="5"/>
  <c r="AV19" i="5" s="1"/>
  <c r="AW19" i="5" s="1"/>
  <c r="AR18" i="5"/>
  <c r="AR17" i="5"/>
  <c r="H37" i="6"/>
  <c r="H45" i="6"/>
  <c r="L52" i="6"/>
  <c r="E55" i="6"/>
  <c r="M55" i="6" s="1"/>
  <c r="AP19" i="5"/>
  <c r="T55" i="6"/>
  <c r="L56" i="6"/>
  <c r="O31" i="6"/>
  <c r="D48" i="6"/>
  <c r="N52" i="6"/>
  <c r="F55" i="6"/>
  <c r="W55" i="6"/>
  <c r="P56" i="6"/>
  <c r="F58" i="6"/>
  <c r="AO16" i="5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V17" i="5" l="1"/>
  <c r="AW17" i="5" s="1"/>
  <c r="AM17" i="5"/>
  <c r="AN17" i="5" s="1"/>
  <c r="AP17" i="5" s="1"/>
  <c r="AQ17" i="5" s="1"/>
  <c r="AM16" i="5"/>
  <c r="AV18" i="5"/>
  <c r="AW18" i="5" s="1"/>
  <c r="AP24" i="5"/>
  <c r="AQ24" i="5" s="1"/>
  <c r="AO24" i="5"/>
  <c r="AP22" i="5"/>
  <c r="AN18" i="5"/>
  <c r="AO18" i="5" s="1"/>
  <c r="AV16" i="5"/>
  <c r="AW16" i="5" s="1"/>
  <c r="AN21" i="5"/>
  <c r="AP21" i="5" s="1"/>
  <c r="AQ21" i="5" s="1"/>
  <c r="AV21" i="5"/>
  <c r="AW21" i="5" s="1"/>
  <c r="B17" i="6"/>
  <c r="B21" i="5"/>
  <c r="AP20" i="5"/>
  <c r="AQ20" i="5" s="1"/>
  <c r="AO20" i="5"/>
  <c r="AN23" i="5"/>
  <c r="AP23" i="5" s="1"/>
  <c r="AO23" i="5"/>
  <c r="AQ19" i="5"/>
  <c r="AM15" i="5"/>
  <c r="AN15" i="5" s="1"/>
  <c r="AR15" i="5"/>
  <c r="AV15" i="5" s="1"/>
  <c r="AW15" i="5" s="1"/>
  <c r="AQ16" i="5"/>
  <c r="AQ22" i="5"/>
  <c r="V68" i="6"/>
  <c r="V72" i="6"/>
  <c r="P4" i="19"/>
  <c r="J4" i="19"/>
  <c r="J5" i="19" s="1"/>
  <c r="Q4" i="19"/>
  <c r="Q5" i="19" s="1"/>
  <c r="D91" i="10"/>
  <c r="D87" i="10"/>
  <c r="D86" i="10"/>
  <c r="D84" i="10"/>
  <c r="D83" i="10"/>
  <c r="D82" i="10"/>
  <c r="D81" i="10"/>
  <c r="AO17" i="5" l="1"/>
  <c r="AP18" i="5"/>
  <c r="AQ18" i="5" s="1"/>
  <c r="B22" i="5"/>
  <c r="B18" i="6"/>
  <c r="AO21" i="5"/>
  <c r="AQ23" i="5"/>
  <c r="AO15" i="5"/>
  <c r="AP15" i="5"/>
  <c r="E14" i="10"/>
  <c r="E13" i="10"/>
  <c r="K13" i="10" s="1"/>
  <c r="E12" i="10"/>
  <c r="K12" i="10" s="1"/>
  <c r="E11" i="10"/>
  <c r="K11" i="10" s="1"/>
  <c r="C19" i="10"/>
  <c r="E19" i="10" s="1"/>
  <c r="C18" i="10"/>
  <c r="E18" i="10" s="1"/>
  <c r="C17" i="10"/>
  <c r="E17" i="10" s="1"/>
  <c r="C16" i="10"/>
  <c r="E16" i="10" s="1"/>
  <c r="C15" i="10"/>
  <c r="E15" i="10" s="1"/>
  <c r="C14" i="10"/>
  <c r="B23" i="5" l="1"/>
  <c r="B19" i="6"/>
  <c r="AQ15" i="5"/>
  <c r="C84" i="10"/>
  <c r="D18" i="19"/>
  <c r="D85" i="10" s="1"/>
  <c r="C85" i="10"/>
  <c r="B24" i="5" l="1"/>
  <c r="B20" i="6"/>
  <c r="F83" i="10"/>
  <c r="E83" i="10"/>
  <c r="G83" i="10"/>
  <c r="H83" i="10" l="1"/>
  <c r="I83" i="10" s="1"/>
  <c r="B25" i="5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21" i="6"/>
  <c r="F81" i="10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6" i="20"/>
  <c r="AG284" i="20"/>
  <c r="AG272" i="20"/>
  <c r="AG260" i="20"/>
  <c r="AG247" i="20"/>
  <c r="AG235" i="20"/>
  <c r="AG223" i="20"/>
  <c r="AG211" i="20"/>
  <c r="AB299" i="20"/>
  <c r="AG299" i="20" s="1"/>
  <c r="AB298" i="20"/>
  <c r="AG298" i="20" s="1"/>
  <c r="AB297" i="20"/>
  <c r="AG297" i="20" s="1"/>
  <c r="AB296" i="20"/>
  <c r="AB295" i="20"/>
  <c r="AB294" i="20"/>
  <c r="AB293" i="20"/>
  <c r="AG293" i="20" s="1"/>
  <c r="AB292" i="20"/>
  <c r="AG292" i="20" s="1"/>
  <c r="AB291" i="20"/>
  <c r="AG291" i="20" s="1"/>
  <c r="AB290" i="20"/>
  <c r="AG290" i="20" s="1"/>
  <c r="AB289" i="20"/>
  <c r="AB288" i="20"/>
  <c r="AB287" i="20"/>
  <c r="AG287" i="20" s="1"/>
  <c r="AB286" i="20"/>
  <c r="AG286" i="20" s="1"/>
  <c r="AB285" i="20"/>
  <c r="AG285" i="20" s="1"/>
  <c r="AB284" i="20"/>
  <c r="AB283" i="20"/>
  <c r="AB282" i="20"/>
  <c r="AB281" i="20"/>
  <c r="AG281" i="20" s="1"/>
  <c r="AB280" i="20"/>
  <c r="AG280" i="20" s="1"/>
  <c r="AB279" i="20"/>
  <c r="AG279" i="20" s="1"/>
  <c r="AB278" i="20"/>
  <c r="AG278" i="20" s="1"/>
  <c r="AB277" i="20"/>
  <c r="AB276" i="20"/>
  <c r="AB275" i="20"/>
  <c r="AG275" i="20" s="1"/>
  <c r="AB274" i="20"/>
  <c r="AG274" i="20" s="1"/>
  <c r="AB273" i="20"/>
  <c r="AG273" i="20" s="1"/>
  <c r="AB272" i="20"/>
  <c r="AB271" i="20"/>
  <c r="AB270" i="20"/>
  <c r="AB269" i="20"/>
  <c r="AG269" i="20" s="1"/>
  <c r="AB268" i="20"/>
  <c r="AG268" i="20" s="1"/>
  <c r="AB267" i="20"/>
  <c r="AG267" i="20" s="1"/>
  <c r="AB266" i="20"/>
  <c r="AG266" i="20" s="1"/>
  <c r="AB265" i="20"/>
  <c r="AB264" i="20"/>
  <c r="AB263" i="20"/>
  <c r="AG263" i="20" s="1"/>
  <c r="AB262" i="20"/>
  <c r="AG262" i="20" s="1"/>
  <c r="AB261" i="20"/>
  <c r="AG261" i="20" s="1"/>
  <c r="AB260" i="20"/>
  <c r="AB259" i="20"/>
  <c r="AB258" i="20"/>
  <c r="AB257" i="20"/>
  <c r="AG257" i="20" s="1"/>
  <c r="AB256" i="20"/>
  <c r="AG256" i="20" s="1"/>
  <c r="AB255" i="20"/>
  <c r="AG255" i="20" s="1"/>
  <c r="AB254" i="20"/>
  <c r="AG254" i="20" s="1"/>
  <c r="AB253" i="20"/>
  <c r="AB252" i="20"/>
  <c r="AB250" i="20"/>
  <c r="AG250" i="20" s="1"/>
  <c r="AB249" i="20"/>
  <c r="AG249" i="20" s="1"/>
  <c r="AB248" i="20"/>
  <c r="AG248" i="20" s="1"/>
  <c r="AB247" i="20"/>
  <c r="AB246" i="20"/>
  <c r="AB245" i="20"/>
  <c r="AB244" i="20"/>
  <c r="AG244" i="20" s="1"/>
  <c r="AB243" i="20"/>
  <c r="AG243" i="20" s="1"/>
  <c r="AB242" i="20"/>
  <c r="AG242" i="20" s="1"/>
  <c r="AB241" i="20"/>
  <c r="AG241" i="20" s="1"/>
  <c r="AB240" i="20"/>
  <c r="AB239" i="20"/>
  <c r="AB238" i="20"/>
  <c r="AG238" i="20" s="1"/>
  <c r="AB237" i="20"/>
  <c r="AG237" i="20" s="1"/>
  <c r="AB236" i="20"/>
  <c r="AG236" i="20" s="1"/>
  <c r="AB235" i="20"/>
  <c r="AB234" i="20"/>
  <c r="AB233" i="20"/>
  <c r="AB232" i="20"/>
  <c r="AG232" i="20" s="1"/>
  <c r="AB231" i="20"/>
  <c r="AG231" i="20" s="1"/>
  <c r="AB230" i="20"/>
  <c r="AG230" i="20" s="1"/>
  <c r="AB229" i="20"/>
  <c r="AG229" i="20" s="1"/>
  <c r="AB228" i="20"/>
  <c r="AB227" i="20"/>
  <c r="AB226" i="20"/>
  <c r="AG226" i="20" s="1"/>
  <c r="AB225" i="20"/>
  <c r="AG225" i="20" s="1"/>
  <c r="AB224" i="20"/>
  <c r="AG224" i="20" s="1"/>
  <c r="AB223" i="20"/>
  <c r="AB222" i="20"/>
  <c r="AB221" i="20"/>
  <c r="AB220" i="20"/>
  <c r="AG220" i="20" s="1"/>
  <c r="AB219" i="20"/>
  <c r="AG219" i="20" s="1"/>
  <c r="AB218" i="20"/>
  <c r="AG218" i="20" s="1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84" i="20"/>
  <c r="Z292" i="20"/>
  <c r="Z286" i="20"/>
  <c r="Z262" i="20"/>
  <c r="Z254" i="20"/>
  <c r="Z241" i="20"/>
  <c r="Z217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Z293" i="20" s="1"/>
  <c r="U292" i="20"/>
  <c r="U291" i="20"/>
  <c r="Z291" i="20" s="1"/>
  <c r="U290" i="20"/>
  <c r="Z290" i="20" s="1"/>
  <c r="U289" i="20"/>
  <c r="U288" i="20"/>
  <c r="U287" i="20"/>
  <c r="Z287" i="20" s="1"/>
  <c r="U286" i="20"/>
  <c r="U285" i="20"/>
  <c r="Z285" i="20" s="1"/>
  <c r="U284" i="20"/>
  <c r="U283" i="20"/>
  <c r="U282" i="20"/>
  <c r="U281" i="20"/>
  <c r="Z281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22" i="20" l="1"/>
  <c r="Z283" i="20"/>
  <c r="AG228" i="20"/>
  <c r="AG289" i="20"/>
  <c r="Z271" i="20"/>
  <c r="Z276" i="20"/>
  <c r="AG216" i="20"/>
  <c r="AG240" i="20"/>
  <c r="AG277" i="20"/>
  <c r="AG276" i="20"/>
  <c r="Z210" i="20"/>
  <c r="Z228" i="20"/>
  <c r="Z227" i="20"/>
  <c r="Z240" i="20"/>
  <c r="Z259" i="20"/>
  <c r="Z265" i="20"/>
  <c r="Z277" i="20"/>
  <c r="Z289" i="20"/>
  <c r="AG222" i="20"/>
  <c r="AG234" i="20"/>
  <c r="AG259" i="20"/>
  <c r="AG271" i="20"/>
  <c r="AG210" i="20"/>
  <c r="Z234" i="20"/>
  <c r="Z246" i="20"/>
  <c r="Z295" i="20"/>
  <c r="Z203" i="20"/>
  <c r="AG204" i="20"/>
  <c r="Z253" i="20"/>
  <c r="AG246" i="20"/>
  <c r="AG253" i="20"/>
  <c r="AG265" i="20"/>
  <c r="AG283" i="20"/>
  <c r="AG295" i="20"/>
  <c r="Z204" i="20"/>
  <c r="Z216" i="20"/>
  <c r="AG252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P61" i="22" s="1"/>
  <c r="AM61" i="22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AY59" i="22"/>
  <c r="AQ59" i="22"/>
  <c r="AN59" i="22"/>
  <c r="AM59" i="22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AY55" i="22"/>
  <c r="AQ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AY53" i="22"/>
  <c r="AQ53" i="22"/>
  <c r="AN53" i="22"/>
  <c r="AM53" i="22"/>
  <c r="AK53" i="22"/>
  <c r="J53" i="22"/>
  <c r="BH52" i="22"/>
  <c r="BI52" i="22" s="1"/>
  <c r="BE52" i="22"/>
  <c r="BD52" i="22"/>
  <c r="AZ52" i="22"/>
  <c r="BA52" i="22" s="1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K51" i="22"/>
  <c r="J51" i="22"/>
  <c r="BH50" i="22"/>
  <c r="BI50" i="22" s="1"/>
  <c r="BE50" i="22"/>
  <c r="BD50" i="22"/>
  <c r="AZ50" i="22"/>
  <c r="AY50" i="22"/>
  <c r="AQ50" i="22"/>
  <c r="AN50" i="22"/>
  <c r="AM50" i="22"/>
  <c r="AK50" i="22"/>
  <c r="J50" i="22"/>
  <c r="BH49" i="22"/>
  <c r="BI49" i="22" s="1"/>
  <c r="BE49" i="22"/>
  <c r="BD49" i="22"/>
  <c r="AZ49" i="22"/>
  <c r="AY49" i="22"/>
  <c r="AQ49" i="22"/>
  <c r="AN49" i="22"/>
  <c r="AM49" i="22"/>
  <c r="AP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BA46" i="22" s="1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AQ43" i="22"/>
  <c r="AN43" i="22"/>
  <c r="AM43" i="22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AY41" i="22"/>
  <c r="AQ41" i="22"/>
  <c r="AN41" i="22"/>
  <c r="AM41" i="22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K39" i="22"/>
  <c r="J39" i="22"/>
  <c r="BH38" i="22"/>
  <c r="BI38" i="22" s="1"/>
  <c r="BE38" i="22"/>
  <c r="BD38" i="22"/>
  <c r="AZ38" i="22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N36" i="22"/>
  <c r="AM36" i="22"/>
  <c r="AP36" i="22" s="1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K34" i="22"/>
  <c r="J34" i="22"/>
  <c r="BH33" i="22"/>
  <c r="BI33" i="22" s="1"/>
  <c r="BE33" i="22"/>
  <c r="BD33" i="22"/>
  <c r="AZ33" i="22"/>
  <c r="AY33" i="22"/>
  <c r="AQ33" i="22"/>
  <c r="AR33" i="22" s="1"/>
  <c r="AN33" i="22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BA26" i="22"/>
  <c r="AZ26" i="22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Q24" i="22"/>
  <c r="AR24" i="22" s="1"/>
  <c r="AN24" i="22"/>
  <c r="AM24" i="22"/>
  <c r="AK24" i="22"/>
  <c r="J24" i="22"/>
  <c r="BH23" i="22"/>
  <c r="BI23" i="22" s="1"/>
  <c r="BE23" i="22"/>
  <c r="BD23" i="22"/>
  <c r="AZ23" i="22"/>
  <c r="AY23" i="22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AY22" i="22"/>
  <c r="AR22" i="22"/>
  <c r="AQ22" i="22"/>
  <c r="AN22" i="22"/>
  <c r="AM22" i="22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K20" i="22"/>
  <c r="J20" i="22"/>
  <c r="BH19" i="22"/>
  <c r="BI19" i="22" s="1"/>
  <c r="BE19" i="22"/>
  <c r="BD19" i="22"/>
  <c r="AZ19" i="22"/>
  <c r="AY19" i="22"/>
  <c r="AQ19" i="22"/>
  <c r="AR19" i="22" s="1"/>
  <c r="AN19" i="22"/>
  <c r="AM19" i="22"/>
  <c r="AK19" i="22"/>
  <c r="J19" i="22"/>
  <c r="BH18" i="22"/>
  <c r="BI18" i="22" s="1"/>
  <c r="BE18" i="22"/>
  <c r="BD18" i="22"/>
  <c r="AZ18" i="22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P17" i="22" s="1"/>
  <c r="AM17" i="22"/>
  <c r="AK17" i="22"/>
  <c r="J17" i="22"/>
  <c r="BH16" i="22"/>
  <c r="BI16" i="22" s="1"/>
  <c r="BE16" i="22"/>
  <c r="BD16" i="22"/>
  <c r="AZ16" i="22"/>
  <c r="AY16" i="22"/>
  <c r="AQ16" i="22"/>
  <c r="AR16" i="22" s="1"/>
  <c r="AP16" i="22"/>
  <c r="AN16" i="22"/>
  <c r="AM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D55" i="21" s="1"/>
  <c r="AC54" i="21"/>
  <c r="AC53" i="21"/>
  <c r="AC50" i="21"/>
  <c r="AC49" i="21"/>
  <c r="AC48" i="21"/>
  <c r="AC47" i="21"/>
  <c r="AC44" i="21"/>
  <c r="AC43" i="21"/>
  <c r="AD43" i="21" s="1"/>
  <c r="AC42" i="21"/>
  <c r="AC41" i="21"/>
  <c r="AD41" i="21" s="1"/>
  <c r="AC38" i="21"/>
  <c r="AC37" i="21"/>
  <c r="AD37" i="21" s="1"/>
  <c r="AC36" i="21"/>
  <c r="AC35" i="21"/>
  <c r="AC32" i="21"/>
  <c r="AC31" i="21"/>
  <c r="AD31" i="21" s="1"/>
  <c r="AC30" i="21"/>
  <c r="AD30" i="21" s="1"/>
  <c r="AC29" i="21"/>
  <c r="AC26" i="21"/>
  <c r="AC25" i="21"/>
  <c r="AD25" i="21" s="1"/>
  <c r="AC24" i="21"/>
  <c r="AC20" i="21"/>
  <c r="AC19" i="21"/>
  <c r="AC18" i="21"/>
  <c r="AD18" i="21" s="1"/>
  <c r="AC23" i="21"/>
  <c r="AD23" i="21" s="1"/>
  <c r="AC17" i="21"/>
  <c r="AD17" i="21" s="1"/>
  <c r="AE17" i="21" s="1"/>
  <c r="AC17" i="18"/>
  <c r="AD11" i="21"/>
  <c r="AD60" i="21"/>
  <c r="AD47" i="21"/>
  <c r="AD44" i="21"/>
  <c r="AD38" i="21"/>
  <c r="AD32" i="21"/>
  <c r="AD29" i="21"/>
  <c r="AD26" i="21"/>
  <c r="AD24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BA33" i="22" l="1"/>
  <c r="BA38" i="22"/>
  <c r="BA42" i="22"/>
  <c r="AR49" i="22"/>
  <c r="AP51" i="22"/>
  <c r="AR51" i="22" s="1"/>
  <c r="AU51" i="22" s="1"/>
  <c r="BA51" i="22"/>
  <c r="BA57" i="22"/>
  <c r="AP62" i="22"/>
  <c r="BA22" i="22"/>
  <c r="AP24" i="22"/>
  <c r="AP33" i="22"/>
  <c r="BA37" i="22"/>
  <c r="BA43" i="22"/>
  <c r="AR54" i="22"/>
  <c r="AT54" i="22" s="1"/>
  <c r="AP55" i="22"/>
  <c r="AR55" i="22" s="1"/>
  <c r="AV55" i="22" s="1"/>
  <c r="AP59" i="22"/>
  <c r="AB12" i="21"/>
  <c r="AD35" i="21"/>
  <c r="AD36" i="21"/>
  <c r="AE36" i="21" s="1"/>
  <c r="AF36" i="21" s="1"/>
  <c r="AD48" i="21"/>
  <c r="AD54" i="21"/>
  <c r="AE54" i="21" s="1"/>
  <c r="AF54" i="21" s="1"/>
  <c r="BA16" i="22"/>
  <c r="BA19" i="22"/>
  <c r="BA23" i="22"/>
  <c r="AP32" i="22"/>
  <c r="AP34" i="22"/>
  <c r="AP39" i="22"/>
  <c r="AR39" i="22" s="1"/>
  <c r="AT39" i="22" s="1"/>
  <c r="AP41" i="22"/>
  <c r="AR41" i="22" s="1"/>
  <c r="AP43" i="22"/>
  <c r="AR43" i="22" s="1"/>
  <c r="AP46" i="22"/>
  <c r="AP48" i="22"/>
  <c r="AR48" i="22" s="1"/>
  <c r="AT48" i="22" s="1"/>
  <c r="AP50" i="22"/>
  <c r="AR50" i="22" s="1"/>
  <c r="AI72" i="22"/>
  <c r="AD61" i="21"/>
  <c r="AE61" i="21" s="1"/>
  <c r="AF61" i="21" s="1"/>
  <c r="AL16" i="22"/>
  <c r="W18" i="22"/>
  <c r="X18" i="22" s="1"/>
  <c r="Y18" i="22" s="1"/>
  <c r="AD19" i="22"/>
  <c r="AP20" i="22"/>
  <c r="AP21" i="22"/>
  <c r="AP22" i="22"/>
  <c r="BA32" i="22"/>
  <c r="AL38" i="22"/>
  <c r="BA41" i="22"/>
  <c r="BA50" i="22"/>
  <c r="BA53" i="22"/>
  <c r="AP56" i="22"/>
  <c r="AP58" i="22"/>
  <c r="AO16" i="22"/>
  <c r="AS16" i="22" s="1"/>
  <c r="AT16" i="22" s="1"/>
  <c r="W19" i="22"/>
  <c r="X19" i="22" s="1"/>
  <c r="AD20" i="21"/>
  <c r="AD50" i="21"/>
  <c r="AD62" i="21"/>
  <c r="BA15" i="22"/>
  <c r="W20" i="22"/>
  <c r="AL29" i="22"/>
  <c r="AP30" i="22"/>
  <c r="BA40" i="22"/>
  <c r="AP45" i="22"/>
  <c r="AR45" i="22" s="1"/>
  <c r="AT45" i="22" s="1"/>
  <c r="AR47" i="22"/>
  <c r="BA49" i="22"/>
  <c r="AP53" i="22"/>
  <c r="AR53" i="22" s="1"/>
  <c r="BA55" i="22"/>
  <c r="AR58" i="22"/>
  <c r="BA59" i="22"/>
  <c r="AR61" i="22"/>
  <c r="AR40" i="22"/>
  <c r="AT40" i="22" s="1"/>
  <c r="AD53" i="21"/>
  <c r="BA18" i="22"/>
  <c r="AP19" i="22"/>
  <c r="AD20" i="22"/>
  <c r="BA25" i="22"/>
  <c r="AP29" i="22"/>
  <c r="AP44" i="22"/>
  <c r="AR44" i="22" s="1"/>
  <c r="AR46" i="22"/>
  <c r="BA47" i="22"/>
  <c r="BA56" i="22"/>
  <c r="BA58" i="22"/>
  <c r="AE20" i="22"/>
  <c r="AF20" i="22" s="1"/>
  <c r="AE19" i="22"/>
  <c r="AF19" i="22" s="1"/>
  <c r="X26" i="22"/>
  <c r="Y26" i="22" s="1"/>
  <c r="AX16" i="22"/>
  <c r="AE18" i="22"/>
  <c r="AF18" i="22" s="1"/>
  <c r="BB16" i="22"/>
  <c r="BC16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O47" i="22" s="1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U49" i="22" s="1"/>
  <c r="AL61" i="22"/>
  <c r="AL48" i="22"/>
  <c r="AO48" i="22" s="1"/>
  <c r="AL44" i="22"/>
  <c r="AL42" i="22"/>
  <c r="AO42" i="22" s="1"/>
  <c r="AL41" i="22"/>
  <c r="AO41" i="22" s="1"/>
  <c r="AL40" i="22"/>
  <c r="AO40" i="22" s="1"/>
  <c r="AV40" i="22" s="1"/>
  <c r="AL35" i="22"/>
  <c r="AO35" i="22" s="1"/>
  <c r="AL54" i="22"/>
  <c r="AL39" i="22"/>
  <c r="AO39" i="22" s="1"/>
  <c r="AL33" i="22"/>
  <c r="AO33" i="22" s="1"/>
  <c r="AL30" i="22"/>
  <c r="AL28" i="22"/>
  <c r="AO28" i="22" s="1"/>
  <c r="AL27" i="22"/>
  <c r="AO27" i="22" s="1"/>
  <c r="AL26" i="22"/>
  <c r="AO26" i="22" s="1"/>
  <c r="AL37" i="22"/>
  <c r="AO37" i="22" s="1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T49" i="22"/>
  <c r="W44" i="22"/>
  <c r="AO31" i="22"/>
  <c r="AD32" i="22"/>
  <c r="AD61" i="22"/>
  <c r="AT47" i="22"/>
  <c r="BA35" i="22"/>
  <c r="AP37" i="22"/>
  <c r="AD38" i="22"/>
  <c r="AP42" i="22"/>
  <c r="AR42" i="22" s="1"/>
  <c r="AO44" i="22"/>
  <c r="AO54" i="22"/>
  <c r="AV54" i="22" s="1"/>
  <c r="AD36" i="22"/>
  <c r="AO38" i="22"/>
  <c r="AO46" i="22"/>
  <c r="W47" i="22"/>
  <c r="AD50" i="22"/>
  <c r="AO61" i="22"/>
  <c r="AR62" i="22"/>
  <c r="AD49" i="22"/>
  <c r="AU55" i="22"/>
  <c r="AO60" i="22"/>
  <c r="AV60" i="22" s="1"/>
  <c r="AD53" i="22"/>
  <c r="AD55" i="22"/>
  <c r="W59" i="22"/>
  <c r="AR59" i="22"/>
  <c r="AT60" i="22"/>
  <c r="AT46" i="22"/>
  <c r="W48" i="22"/>
  <c r="AR56" i="22"/>
  <c r="AV61" i="22"/>
  <c r="AU61" i="22"/>
  <c r="AT61" i="22"/>
  <c r="AD62" i="22"/>
  <c r="AV50" i="22"/>
  <c r="AU50" i="22"/>
  <c r="AT50" i="22"/>
  <c r="AV51" i="22"/>
  <c r="AT51" i="22"/>
  <c r="AV52" i="22"/>
  <c r="AU52" i="22"/>
  <c r="AT52" i="22"/>
  <c r="AO53" i="22"/>
  <c r="AU53" i="22" s="1"/>
  <c r="AR57" i="22"/>
  <c r="AD54" i="22"/>
  <c r="AV58" i="22"/>
  <c r="AU58" i="22"/>
  <c r="AT58" i="22"/>
  <c r="AU60" i="22"/>
  <c r="AF17" i="21"/>
  <c r="AE31" i="21"/>
  <c r="AF31" i="21" s="1"/>
  <c r="AE62" i="21"/>
  <c r="AF62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47" i="21"/>
  <c r="AF47" i="21" s="1"/>
  <c r="AE48" i="21"/>
  <c r="AF48" i="21" s="1"/>
  <c r="AE25" i="21"/>
  <c r="AF25" i="21" s="1"/>
  <c r="AE30" i="21"/>
  <c r="AF30" i="21" s="1"/>
  <c r="AE35" i="21"/>
  <c r="AF35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X18" i="21" s="1"/>
  <c r="Y18" i="21" s="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E20" i="21" l="1"/>
  <c r="AF20" i="21" s="1"/>
  <c r="AT55" i="22"/>
  <c r="AV48" i="22"/>
  <c r="AU54" i="22"/>
  <c r="AV46" i="22"/>
  <c r="AV39" i="22"/>
  <c r="AU39" i="22"/>
  <c r="AU48" i="22"/>
  <c r="X20" i="22"/>
  <c r="Y20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X47" i="22"/>
  <c r="Y47" i="22" s="1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W41" i="21" s="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Z109" i="20" s="1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200" i="20"/>
  <c r="AG188" i="20"/>
  <c r="AG164" i="20"/>
  <c r="AG143" i="20"/>
  <c r="AG131" i="20"/>
  <c r="AG119" i="20"/>
  <c r="AG107" i="20"/>
  <c r="AG94" i="20"/>
  <c r="AG82" i="20"/>
  <c r="AG70" i="20"/>
  <c r="AG58" i="20"/>
  <c r="AG45" i="20"/>
  <c r="AG33" i="20"/>
  <c r="AG21" i="20"/>
  <c r="AB201" i="20"/>
  <c r="AG201" i="20" s="1"/>
  <c r="AB200" i="20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B187" i="20"/>
  <c r="AG187" i="20" s="1"/>
  <c r="AB186" i="20"/>
  <c r="AG186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B163" i="20"/>
  <c r="AG163" i="20" s="1"/>
  <c r="AB162" i="20"/>
  <c r="AG162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B148" i="20"/>
  <c r="AB147" i="20"/>
  <c r="AB146" i="20"/>
  <c r="AG146" i="20" s="1"/>
  <c r="AB145" i="20"/>
  <c r="AG145" i="20" s="1"/>
  <c r="AB144" i="20"/>
  <c r="AG144" i="20" s="1"/>
  <c r="AB143" i="20"/>
  <c r="AB142" i="20"/>
  <c r="AB141" i="20"/>
  <c r="AB140" i="20"/>
  <c r="AG140" i="20" s="1"/>
  <c r="AB139" i="20"/>
  <c r="AG139" i="20" s="1"/>
  <c r="AB138" i="20"/>
  <c r="AG138" i="20" s="1"/>
  <c r="AB137" i="20"/>
  <c r="AG137" i="20" s="1"/>
  <c r="AB136" i="20"/>
  <c r="AB135" i="20"/>
  <c r="AB134" i="20"/>
  <c r="AG134" i="20" s="1"/>
  <c r="AB133" i="20"/>
  <c r="AG133" i="20" s="1"/>
  <c r="AB132" i="20"/>
  <c r="AG132" i="20" s="1"/>
  <c r="AB131" i="20"/>
  <c r="AB130" i="20"/>
  <c r="AB129" i="20"/>
  <c r="AB128" i="20"/>
  <c r="AG128" i="20" s="1"/>
  <c r="AB127" i="20"/>
  <c r="AG127" i="20" s="1"/>
  <c r="AB126" i="20"/>
  <c r="AG126" i="20" s="1"/>
  <c r="AB125" i="20"/>
  <c r="AG125" i="20" s="1"/>
  <c r="AB124" i="20"/>
  <c r="AB123" i="20"/>
  <c r="AB122" i="20"/>
  <c r="AG122" i="20" s="1"/>
  <c r="AB121" i="20"/>
  <c r="AG121" i="20" s="1"/>
  <c r="AB120" i="20"/>
  <c r="AG120" i="20" s="1"/>
  <c r="AB119" i="20"/>
  <c r="AB118" i="20"/>
  <c r="AB117" i="20"/>
  <c r="AB116" i="20"/>
  <c r="AG116" i="20" s="1"/>
  <c r="AB115" i="20"/>
  <c r="AG115" i="20" s="1"/>
  <c r="AB114" i="20"/>
  <c r="AG114" i="20" s="1"/>
  <c r="AB113" i="20"/>
  <c r="AG113" i="20" s="1"/>
  <c r="AB112" i="20"/>
  <c r="AB111" i="20"/>
  <c r="AB110" i="20"/>
  <c r="AG110" i="20" s="1"/>
  <c r="AB109" i="20"/>
  <c r="AG109" i="20" s="1"/>
  <c r="AB108" i="20"/>
  <c r="AG108" i="20" s="1"/>
  <c r="AB107" i="20"/>
  <c r="AB106" i="20"/>
  <c r="AB105" i="20"/>
  <c r="AB103" i="20"/>
  <c r="AG103" i="20" s="1"/>
  <c r="AB102" i="20"/>
  <c r="AG102" i="20" s="1"/>
  <c r="AB101" i="20"/>
  <c r="AG101" i="20" s="1"/>
  <c r="AB100" i="20"/>
  <c r="AG100" i="20" s="1"/>
  <c r="AB99" i="20"/>
  <c r="AB98" i="20"/>
  <c r="AB97" i="20"/>
  <c r="AG97" i="20" s="1"/>
  <c r="AB96" i="20"/>
  <c r="AG96" i="20" s="1"/>
  <c r="AB95" i="20"/>
  <c r="AG95" i="20" s="1"/>
  <c r="AB94" i="20"/>
  <c r="AB93" i="20"/>
  <c r="AB92" i="20"/>
  <c r="AB91" i="20"/>
  <c r="AG91" i="20" s="1"/>
  <c r="AB90" i="20"/>
  <c r="AG90" i="20" s="1"/>
  <c r="AB89" i="20"/>
  <c r="AG89" i="20" s="1"/>
  <c r="AB88" i="20"/>
  <c r="AG88" i="20" s="1"/>
  <c r="AB87" i="20"/>
  <c r="AB86" i="20"/>
  <c r="AB85" i="20"/>
  <c r="AG85" i="20" s="1"/>
  <c r="AB84" i="20"/>
  <c r="AG84" i="20" s="1"/>
  <c r="AB83" i="20"/>
  <c r="AG83" i="20" s="1"/>
  <c r="AB82" i="20"/>
  <c r="AB81" i="20"/>
  <c r="AB80" i="20"/>
  <c r="AB79" i="20"/>
  <c r="AG79" i="20" s="1"/>
  <c r="AB78" i="20"/>
  <c r="AG78" i="20" s="1"/>
  <c r="AB77" i="20"/>
  <c r="AG77" i="20" s="1"/>
  <c r="AB76" i="20"/>
  <c r="AG76" i="20" s="1"/>
  <c r="AB75" i="20"/>
  <c r="AB74" i="20"/>
  <c r="AB73" i="20"/>
  <c r="AG73" i="20" s="1"/>
  <c r="AB72" i="20"/>
  <c r="AG72" i="20" s="1"/>
  <c r="AB71" i="20"/>
  <c r="AG71" i="20" s="1"/>
  <c r="AB70" i="20"/>
  <c r="AB69" i="20"/>
  <c r="AB68" i="20"/>
  <c r="AB67" i="20"/>
  <c r="AG67" i="20" s="1"/>
  <c r="AB66" i="20"/>
  <c r="AG66" i="20" s="1"/>
  <c r="AB65" i="20"/>
  <c r="AG65" i="20" s="1"/>
  <c r="AB64" i="20"/>
  <c r="AG64" i="20" s="1"/>
  <c r="AB63" i="20"/>
  <c r="AB62" i="20"/>
  <c r="AB61" i="20"/>
  <c r="AG61" i="20" s="1"/>
  <c r="AB60" i="20"/>
  <c r="AG60" i="20" s="1"/>
  <c r="AB59" i="20"/>
  <c r="AG59" i="20" s="1"/>
  <c r="AB58" i="20"/>
  <c r="AB57" i="20"/>
  <c r="AB56" i="20"/>
  <c r="AB54" i="20"/>
  <c r="AG54" i="20" s="1"/>
  <c r="AB53" i="20"/>
  <c r="AG53" i="20" s="1"/>
  <c r="AB52" i="20"/>
  <c r="AG52" i="20" s="1"/>
  <c r="AB51" i="20"/>
  <c r="AG51" i="20" s="1"/>
  <c r="AB50" i="20"/>
  <c r="AB49" i="20"/>
  <c r="AB48" i="20"/>
  <c r="AG48" i="20" s="1"/>
  <c r="AB47" i="20"/>
  <c r="AG47" i="20" s="1"/>
  <c r="AB46" i="20"/>
  <c r="AG46" i="20" s="1"/>
  <c r="AB45" i="20"/>
  <c r="AB44" i="20"/>
  <c r="AB43" i="20"/>
  <c r="AB42" i="20"/>
  <c r="AG42" i="20" s="1"/>
  <c r="AB41" i="20"/>
  <c r="AG41" i="20" s="1"/>
  <c r="AB40" i="20"/>
  <c r="AG40" i="20" s="1"/>
  <c r="AB39" i="20"/>
  <c r="AG39" i="20" s="1"/>
  <c r="AB38" i="20"/>
  <c r="AB37" i="20"/>
  <c r="AB36" i="20"/>
  <c r="AG36" i="20" s="1"/>
  <c r="AB35" i="20"/>
  <c r="AG35" i="20" s="1"/>
  <c r="AB34" i="20"/>
  <c r="AG34" i="20" s="1"/>
  <c r="AB33" i="20"/>
  <c r="AB32" i="20"/>
  <c r="AB31" i="20"/>
  <c r="AB30" i="20"/>
  <c r="AG30" i="20" s="1"/>
  <c r="AB29" i="20"/>
  <c r="AG29" i="20" s="1"/>
  <c r="AB28" i="20"/>
  <c r="AG28" i="20" s="1"/>
  <c r="AB27" i="20"/>
  <c r="AG27" i="20" s="1"/>
  <c r="AB26" i="20"/>
  <c r="AB25" i="20"/>
  <c r="AB24" i="20"/>
  <c r="AG24" i="20" s="1"/>
  <c r="AB23" i="20"/>
  <c r="AG23" i="20" s="1"/>
  <c r="AB22" i="20"/>
  <c r="AG22" i="20" s="1"/>
  <c r="AB21" i="20"/>
  <c r="AB20" i="20"/>
  <c r="AB19" i="20"/>
  <c r="AB18" i="20"/>
  <c r="AG18" i="20" s="1"/>
  <c r="AB17" i="20"/>
  <c r="AG17" i="20" s="1"/>
  <c r="AB16" i="20"/>
  <c r="AG16" i="20" s="1"/>
  <c r="AB15" i="20"/>
  <c r="AG15" i="20" s="1"/>
  <c r="AB14" i="20"/>
  <c r="AB13" i="20"/>
  <c r="AB12" i="20"/>
  <c r="AG12" i="20" s="1"/>
  <c r="AB11" i="20"/>
  <c r="AG11" i="20" s="1"/>
  <c r="AB10" i="20"/>
  <c r="AG10" i="20" s="1"/>
  <c r="AB8" i="20"/>
  <c r="AB7" i="20"/>
  <c r="Z143" i="20"/>
  <c r="Z110" i="20"/>
  <c r="Z108" i="20"/>
  <c r="Z107" i="20"/>
  <c r="Z103" i="20"/>
  <c r="Z95" i="20"/>
  <c r="Z79" i="20"/>
  <c r="Z71" i="20"/>
  <c r="Z54" i="20"/>
  <c r="Z22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U102" i="20"/>
  <c r="Z102" i="20" s="1"/>
  <c r="U101" i="20"/>
  <c r="Z101" i="20" s="1"/>
  <c r="U100" i="20"/>
  <c r="Z100" i="20" s="1"/>
  <c r="U99" i="20"/>
  <c r="U98" i="20"/>
  <c r="U97" i="20"/>
  <c r="Z97" i="20" s="1"/>
  <c r="U96" i="20"/>
  <c r="Z96" i="20" s="1"/>
  <c r="U95" i="20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U78" i="20"/>
  <c r="Z78" i="20" s="1"/>
  <c r="U77" i="20"/>
  <c r="Z77" i="20" s="1"/>
  <c r="U76" i="20"/>
  <c r="Z76" i="20" s="1"/>
  <c r="U75" i="20"/>
  <c r="U74" i="20"/>
  <c r="U73" i="20"/>
  <c r="Z73" i="20" s="1"/>
  <c r="U72" i="20"/>
  <c r="Z72" i="20" s="1"/>
  <c r="U71" i="20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U53" i="20"/>
  <c r="Z53" i="20" s="1"/>
  <c r="U52" i="20"/>
  <c r="Z52" i="20" s="1"/>
  <c r="U51" i="20"/>
  <c r="Z51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U26" i="20"/>
  <c r="U25" i="20"/>
  <c r="U24" i="20"/>
  <c r="Z24" i="20" s="1"/>
  <c r="U23" i="20"/>
  <c r="Z23" i="20" s="1"/>
  <c r="U22" i="20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48" i="20"/>
  <c r="Z20" i="20"/>
  <c r="Z44" i="20"/>
  <c r="Z93" i="20"/>
  <c r="Z26" i="20"/>
  <c r="Z50" i="20"/>
  <c r="Z75" i="20"/>
  <c r="Z99" i="20"/>
  <c r="AG32" i="20"/>
  <c r="AG81" i="20"/>
  <c r="AG26" i="20"/>
  <c r="AG50" i="20"/>
  <c r="AG75" i="20"/>
  <c r="AG99" i="20"/>
  <c r="AG124" i="20"/>
  <c r="AG148" i="20"/>
  <c r="Z69" i="20"/>
  <c r="Z7" i="20"/>
  <c r="Z8" i="20"/>
  <c r="Z130" i="20"/>
  <c r="Z129" i="20"/>
  <c r="Z63" i="20"/>
  <c r="Z31" i="20"/>
  <c r="Z32" i="20"/>
  <c r="Z56" i="20"/>
  <c r="Z57" i="20"/>
  <c r="Z81" i="20"/>
  <c r="Z80" i="20"/>
  <c r="AG8" i="20"/>
  <c r="Z142" i="20"/>
  <c r="AG167" i="20"/>
  <c r="AG14" i="20"/>
  <c r="Z14" i="20"/>
  <c r="Z87" i="20"/>
  <c r="Z118" i="20"/>
  <c r="AG179" i="20"/>
  <c r="AG63" i="20"/>
  <c r="AG112" i="20"/>
  <c r="AG136" i="20"/>
  <c r="Z105" i="20"/>
  <c r="Z106" i="20"/>
  <c r="Z136" i="20"/>
  <c r="AG31" i="20"/>
  <c r="AG56" i="20"/>
  <c r="AG80" i="20"/>
  <c r="AG105" i="20"/>
  <c r="AG106" i="20"/>
  <c r="AG130" i="20"/>
  <c r="AG129" i="20"/>
  <c r="AG161" i="20"/>
  <c r="AG173" i="20"/>
  <c r="AG185" i="20"/>
  <c r="AG197" i="20"/>
  <c r="AG57" i="20"/>
  <c r="AG154" i="20"/>
  <c r="AG191" i="20"/>
  <c r="AG38" i="20"/>
  <c r="AG87" i="20"/>
  <c r="AG20" i="20"/>
  <c r="AG44" i="20"/>
  <c r="AG69" i="20"/>
  <c r="AG93" i="20"/>
  <c r="AG118" i="20"/>
  <c r="AG142" i="20"/>
  <c r="AG7" i="20"/>
  <c r="Z161" i="20"/>
  <c r="Z185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H80" i="10" l="1"/>
  <c r="I80" i="10" s="1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G17" i="5" l="1"/>
  <c r="BG19" i="5"/>
  <c r="BG22" i="5"/>
  <c r="BG23" i="5"/>
  <c r="BG24" i="5"/>
  <c r="BG15" i="5"/>
  <c r="BL15" i="5" s="1"/>
  <c r="BG16" i="5"/>
  <c r="BG20" i="5"/>
  <c r="BG21" i="5"/>
  <c r="G87" i="10" l="1"/>
  <c r="H87" i="10" s="1"/>
  <c r="I87" i="10" s="1"/>
  <c r="G88" i="10" l="1"/>
  <c r="H88" i="10" s="1"/>
  <c r="I88" i="10" s="1"/>
  <c r="BM16" i="22" s="1"/>
  <c r="BM16" i="21"/>
  <c r="BM40" i="21"/>
  <c r="BM27" i="21"/>
  <c r="BM26" i="21"/>
  <c r="BM15" i="21"/>
  <c r="BR15" i="21" s="1"/>
  <c r="BM53" i="21"/>
  <c r="BM22" i="22"/>
  <c r="BM20" i="21"/>
  <c r="BM28" i="21" l="1"/>
  <c r="BM35" i="22"/>
  <c r="BM19" i="21"/>
  <c r="BM48" i="21"/>
  <c r="BM56" i="21"/>
  <c r="BM58" i="21"/>
  <c r="BM59" i="21"/>
  <c r="BM26" i="22"/>
  <c r="BM21" i="22"/>
  <c r="BM55" i="22"/>
  <c r="BG18" i="5"/>
  <c r="BM43" i="21"/>
  <c r="BM47" i="21"/>
  <c r="BM39" i="21"/>
  <c r="BM31" i="22"/>
  <c r="BM37" i="22"/>
  <c r="BM42" i="21"/>
  <c r="BM33" i="21"/>
  <c r="BM55" i="21"/>
  <c r="BM51" i="22"/>
  <c r="BM29" i="22"/>
  <c r="BM42" i="22"/>
  <c r="BM38" i="21"/>
  <c r="BM60" i="21"/>
  <c r="BM30" i="21"/>
  <c r="BM54" i="22"/>
  <c r="BM20" i="22"/>
  <c r="BM57" i="21"/>
  <c r="BM49" i="22"/>
  <c r="BM61" i="21"/>
  <c r="BM41" i="21"/>
  <c r="BM25" i="21"/>
  <c r="BM46" i="21"/>
  <c r="BM18" i="22"/>
  <c r="BM52" i="21"/>
  <c r="BM22" i="21"/>
  <c r="BM37" i="21"/>
  <c r="BM35" i="21"/>
  <c r="BM39" i="22"/>
  <c r="BM44" i="21"/>
  <c r="BM49" i="21"/>
  <c r="BM32" i="22"/>
  <c r="BM31" i="21"/>
  <c r="BM54" i="21"/>
  <c r="BM52" i="22"/>
  <c r="BM50" i="22"/>
  <c r="BM27" i="22"/>
  <c r="BM21" i="21"/>
  <c r="BM46" i="22"/>
  <c r="BM57" i="22"/>
  <c r="BM34" i="22"/>
  <c r="BM33" i="22"/>
  <c r="BM34" i="21"/>
  <c r="BM61" i="22"/>
  <c r="BM62" i="21"/>
  <c r="BM30" i="22"/>
  <c r="BM15" i="22"/>
  <c r="BR15" i="22" s="1"/>
  <c r="BM18" i="21"/>
  <c r="BM28" i="22"/>
  <c r="BM23" i="21"/>
  <c r="BM24" i="21"/>
  <c r="BM36" i="21"/>
  <c r="BM29" i="21"/>
  <c r="BM32" i="21"/>
  <c r="BM17" i="22"/>
  <c r="BM36" i="22"/>
  <c r="BM23" i="22"/>
  <c r="BM50" i="2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D63" i="18"/>
  <c r="C63" i="18"/>
  <c r="B63" i="18"/>
  <c r="BH62" i="18"/>
  <c r="BI62" i="18" s="1"/>
  <c r="BE62" i="18"/>
  <c r="BD62" i="18"/>
  <c r="BM62" i="18" s="1"/>
  <c r="AZ62" i="18"/>
  <c r="AY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N58" i="18"/>
  <c r="AM58" i="18"/>
  <c r="AK58" i="18"/>
  <c r="J58" i="18"/>
  <c r="BH57" i="18"/>
  <c r="BI57" i="18" s="1"/>
  <c r="BE57" i="18"/>
  <c r="BD57" i="18"/>
  <c r="BM57" i="18" s="1"/>
  <c r="AZ57" i="18"/>
  <c r="AY57" i="18"/>
  <c r="AQ57" i="18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AY56" i="18"/>
  <c r="AQ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AY55" i="18"/>
  <c r="AQ55" i="18"/>
  <c r="AN55" i="18"/>
  <c r="AM55" i="18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N50" i="18"/>
  <c r="AP50" i="18" s="1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N48" i="18"/>
  <c r="AM48" i="18"/>
  <c r="AP48" i="18" s="1"/>
  <c r="AR48" i="18" s="1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M47" i="18"/>
  <c r="AK47" i="18"/>
  <c r="AC47" i="18"/>
  <c r="V47" i="18"/>
  <c r="J47" i="18"/>
  <c r="BH46" i="18"/>
  <c r="BI46" i="18" s="1"/>
  <c r="BE46" i="18"/>
  <c r="BD46" i="18"/>
  <c r="BM46" i="18" s="1"/>
  <c r="AZ46" i="18"/>
  <c r="BA46" i="18" s="1"/>
  <c r="AY46" i="18"/>
  <c r="AQ46" i="18"/>
  <c r="AN46" i="18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P44" i="18" s="1"/>
  <c r="AM44" i="18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AY40" i="18"/>
  <c r="BA40" i="18" s="1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Q37" i="18"/>
  <c r="AR37" i="18" s="1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M36" i="18"/>
  <c r="AK36" i="18"/>
  <c r="AC36" i="18"/>
  <c r="V36" i="18"/>
  <c r="J36" i="18"/>
  <c r="BH35" i="18"/>
  <c r="BI35" i="18" s="1"/>
  <c r="BE35" i="18"/>
  <c r="BD35" i="18"/>
  <c r="BM35" i="18" s="1"/>
  <c r="AZ35" i="18"/>
  <c r="AY35" i="18"/>
  <c r="AQ35" i="18"/>
  <c r="AR35" i="18" s="1"/>
  <c r="AN35" i="18"/>
  <c r="AP35" i="18" s="1"/>
  <c r="AM35" i="18"/>
  <c r="AK35" i="18"/>
  <c r="AC35" i="18"/>
  <c r="V35" i="18"/>
  <c r="J35" i="18"/>
  <c r="BH34" i="18"/>
  <c r="BI34" i="18" s="1"/>
  <c r="BE34" i="18"/>
  <c r="BD34" i="18"/>
  <c r="BM34" i="18" s="1"/>
  <c r="AZ34" i="18"/>
  <c r="AY34" i="18"/>
  <c r="AQ34" i="18"/>
  <c r="AR34" i="18" s="1"/>
  <c r="AN34" i="18"/>
  <c r="AM34" i="18"/>
  <c r="AP34" i="18" s="1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N33" i="18"/>
  <c r="AM33" i="18"/>
  <c r="AK33" i="18"/>
  <c r="J33" i="18"/>
  <c r="BH32" i="18"/>
  <c r="BI32" i="18" s="1"/>
  <c r="BE32" i="18"/>
  <c r="BD32" i="18"/>
  <c r="BM32" i="18" s="1"/>
  <c r="AZ32" i="18"/>
  <c r="AY32" i="18"/>
  <c r="AQ32" i="18"/>
  <c r="AR32" i="18" s="1"/>
  <c r="AN32" i="18"/>
  <c r="AM32" i="18"/>
  <c r="AP32" i="18" s="1"/>
  <c r="AK32" i="18"/>
  <c r="AC32" i="18"/>
  <c r="V32" i="18"/>
  <c r="J32" i="18"/>
  <c r="BH31" i="18"/>
  <c r="BI31" i="18" s="1"/>
  <c r="BE31" i="18"/>
  <c r="BD31" i="18"/>
  <c r="BM31" i="18" s="1"/>
  <c r="AZ31" i="18"/>
  <c r="BA31" i="18" s="1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AQ27" i="18"/>
  <c r="AR27" i="18" s="1"/>
  <c r="AN27" i="18"/>
  <c r="AM27" i="18"/>
  <c r="AK27" i="18"/>
  <c r="J27" i="18"/>
  <c r="BH26" i="18"/>
  <c r="BI26" i="18" s="1"/>
  <c r="BE26" i="18"/>
  <c r="BD26" i="18"/>
  <c r="BM26" i="18" s="1"/>
  <c r="AZ26" i="18"/>
  <c r="AY26" i="18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AZ25" i="18"/>
  <c r="AY25" i="18"/>
  <c r="BA25" i="18" s="1"/>
  <c r="AQ25" i="18"/>
  <c r="AR25" i="18" s="1"/>
  <c r="AN25" i="18"/>
  <c r="AM25" i="18"/>
  <c r="AP25" i="18" s="1"/>
  <c r="AK25" i="18"/>
  <c r="AC25" i="18"/>
  <c r="V25" i="18"/>
  <c r="J25" i="18"/>
  <c r="BH24" i="18"/>
  <c r="BI24" i="18" s="1"/>
  <c r="BE24" i="18"/>
  <c r="BD24" i="18"/>
  <c r="BM24" i="18" s="1"/>
  <c r="AZ24" i="18"/>
  <c r="AY24" i="18"/>
  <c r="AQ24" i="18"/>
  <c r="AR24" i="18" s="1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BA23" i="18" s="1"/>
  <c r="AY23" i="18"/>
  <c r="AQ23" i="18"/>
  <c r="AR23" i="18" s="1"/>
  <c r="AN23" i="18"/>
  <c r="AM23" i="18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Q22" i="18"/>
  <c r="AR22" i="18" s="1"/>
  <c r="AN22" i="18"/>
  <c r="AM22" i="18"/>
  <c r="AK22" i="18"/>
  <c r="J22" i="18"/>
  <c r="BH21" i="18"/>
  <c r="BI21" i="18" s="1"/>
  <c r="BE21" i="18"/>
  <c r="BD21" i="18"/>
  <c r="BM21" i="18" s="1"/>
  <c r="AZ21" i="18"/>
  <c r="AY21" i="18"/>
  <c r="BA21" i="18" s="1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AY20" i="18"/>
  <c r="BA20" i="18" s="1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M19" i="18"/>
  <c r="AP19" i="18" s="1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P18" i="18" s="1"/>
  <c r="AM18" i="18"/>
  <c r="AK18" i="18"/>
  <c r="AC18" i="18"/>
  <c r="V18" i="18"/>
  <c r="W18" i="18" s="1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K17" i="18"/>
  <c r="J17" i="18"/>
  <c r="BH16" i="18"/>
  <c r="BI16" i="18" s="1"/>
  <c r="BE16" i="18"/>
  <c r="BD16" i="18"/>
  <c r="BM16" i="18" s="1"/>
  <c r="AZ16" i="18"/>
  <c r="BA16" i="18" s="1"/>
  <c r="AY16" i="18"/>
  <c r="AQ16" i="18"/>
  <c r="AR16" i="18" s="1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Q15" i="18"/>
  <c r="AR15" i="18" s="1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7" i="18" s="1"/>
  <c r="AO17" i="18" s="1"/>
  <c r="AH12" i="18"/>
  <c r="P12" i="18"/>
  <c r="AA12" i="18" s="1"/>
  <c r="AF12" i="18" s="1"/>
  <c r="AG12" i="18" s="1"/>
  <c r="B12" i="18"/>
  <c r="T12" i="18" s="1"/>
  <c r="Y12" i="18" s="1"/>
  <c r="Z12" i="18" s="1"/>
  <c r="AD11" i="18"/>
  <c r="AD32" i="18" s="1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C53" i="17"/>
  <c r="AC50" i="17"/>
  <c r="AC49" i="17"/>
  <c r="AC48" i="17"/>
  <c r="AC47" i="17"/>
  <c r="AC44" i="17"/>
  <c r="AC43" i="17"/>
  <c r="AC42" i="17"/>
  <c r="AC41" i="17"/>
  <c r="AC17" i="17"/>
  <c r="AC23" i="17"/>
  <c r="AC29" i="17"/>
  <c r="AC38" i="17"/>
  <c r="AC37" i="17"/>
  <c r="AC36" i="17"/>
  <c r="AC35" i="17"/>
  <c r="AC32" i="17"/>
  <c r="AC31" i="17"/>
  <c r="AC30" i="17"/>
  <c r="AC26" i="17"/>
  <c r="AD26" i="17" s="1"/>
  <c r="AC25" i="17"/>
  <c r="AC24" i="17"/>
  <c r="AC20" i="17"/>
  <c r="AC19" i="17"/>
  <c r="AC18" i="17"/>
  <c r="AC62" i="16"/>
  <c r="AC61" i="16"/>
  <c r="AD61" i="16" s="1"/>
  <c r="AC60" i="16"/>
  <c r="AD60" i="16" s="1"/>
  <c r="AC59" i="16"/>
  <c r="AD59" i="16" s="1"/>
  <c r="AC38" i="16"/>
  <c r="AC37" i="16"/>
  <c r="AD37" i="16" s="1"/>
  <c r="AC36" i="16"/>
  <c r="AC35" i="16"/>
  <c r="AD35" i="16" s="1"/>
  <c r="AC56" i="16"/>
  <c r="AC55" i="16"/>
  <c r="AD55" i="16" s="1"/>
  <c r="AC54" i="16"/>
  <c r="AD54" i="16" s="1"/>
  <c r="AC53" i="16"/>
  <c r="AD53" i="16" s="1"/>
  <c r="AC50" i="16"/>
  <c r="AC49" i="16"/>
  <c r="AC48" i="16"/>
  <c r="AC47" i="16"/>
  <c r="AD47" i="16" s="1"/>
  <c r="AC32" i="16"/>
  <c r="AC31" i="16"/>
  <c r="AC30" i="16"/>
  <c r="AC29" i="16"/>
  <c r="AD29" i="16" s="1"/>
  <c r="AC26" i="16"/>
  <c r="AC25" i="16"/>
  <c r="AC24" i="16"/>
  <c r="AC23" i="16"/>
  <c r="AD23" i="16" s="1"/>
  <c r="AC44" i="16"/>
  <c r="AC43" i="16"/>
  <c r="AC42" i="16"/>
  <c r="AC41" i="16"/>
  <c r="AD41" i="16" s="1"/>
  <c r="AC17" i="16"/>
  <c r="AC20" i="16"/>
  <c r="AC19" i="16"/>
  <c r="AC18" i="16"/>
  <c r="W11" i="17"/>
  <c r="AD11" i="17"/>
  <c r="V60" i="17"/>
  <c r="V59" i="17"/>
  <c r="V54" i="17"/>
  <c r="V53" i="17"/>
  <c r="V50" i="17"/>
  <c r="V48" i="17"/>
  <c r="V47" i="17"/>
  <c r="V42" i="17"/>
  <c r="V41" i="17"/>
  <c r="V38" i="17"/>
  <c r="V37" i="17"/>
  <c r="V36" i="17"/>
  <c r="V35" i="17"/>
  <c r="V32" i="17"/>
  <c r="V30" i="17"/>
  <c r="V29" i="17"/>
  <c r="V26" i="17"/>
  <c r="V25" i="17"/>
  <c r="V23" i="17"/>
  <c r="V20" i="17"/>
  <c r="V19" i="17"/>
  <c r="V18" i="17"/>
  <c r="AD56" i="16"/>
  <c r="AD43" i="16"/>
  <c r="AD42" i="16"/>
  <c r="AD31" i="16"/>
  <c r="AD24" i="16"/>
  <c r="AD18" i="16"/>
  <c r="AD11" i="16"/>
  <c r="AD38" i="16" s="1"/>
  <c r="W11" i="16"/>
  <c r="W56" i="16" s="1"/>
  <c r="V62" i="16"/>
  <c r="V61" i="16"/>
  <c r="V60" i="16"/>
  <c r="V59" i="16"/>
  <c r="V55" i="16"/>
  <c r="V54" i="16"/>
  <c r="V53" i="16"/>
  <c r="V50" i="16"/>
  <c r="V48" i="16"/>
  <c r="V47" i="16"/>
  <c r="V44" i="16"/>
  <c r="V43" i="16"/>
  <c r="V42" i="16"/>
  <c r="V41" i="16"/>
  <c r="V38" i="16"/>
  <c r="V37" i="16"/>
  <c r="V36" i="16"/>
  <c r="V35" i="16"/>
  <c r="V32" i="16"/>
  <c r="V31" i="16"/>
  <c r="V30" i="16"/>
  <c r="V29" i="16"/>
  <c r="V26" i="16"/>
  <c r="V25" i="16"/>
  <c r="V24" i="16"/>
  <c r="V20" i="16"/>
  <c r="V19" i="16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AD42" i="15" s="1"/>
  <c r="V42" i="15"/>
  <c r="AC59" i="15"/>
  <c r="V59" i="15"/>
  <c r="AC53" i="15"/>
  <c r="AD53" i="15" s="1"/>
  <c r="V53" i="15"/>
  <c r="AC47" i="15"/>
  <c r="AD47" i="15" s="1"/>
  <c r="V47" i="15"/>
  <c r="AC41" i="15"/>
  <c r="AD41" i="15" s="1"/>
  <c r="V41" i="15"/>
  <c r="AC38" i="15"/>
  <c r="V38" i="15"/>
  <c r="AC32" i="15"/>
  <c r="AD32" i="15" s="1"/>
  <c r="V32" i="15"/>
  <c r="AC26" i="15"/>
  <c r="AD26" i="15" s="1"/>
  <c r="V26" i="15"/>
  <c r="AC20" i="15"/>
  <c r="AD20" i="15" s="1"/>
  <c r="AE20" i="15" s="1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AC35" i="15"/>
  <c r="AD35" i="15" s="1"/>
  <c r="V35" i="15"/>
  <c r="AC29" i="15"/>
  <c r="V29" i="15"/>
  <c r="AC23" i="15"/>
  <c r="AD23" i="15" s="1"/>
  <c r="V23" i="15"/>
  <c r="AC17" i="15"/>
  <c r="AD17" i="15" s="1"/>
  <c r="AE17" i="15" s="1"/>
  <c r="AD11" i="15"/>
  <c r="W11" i="15"/>
  <c r="W30" i="15" s="1"/>
  <c r="AD56" i="15"/>
  <c r="AD19" i="15"/>
  <c r="W56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AQ55" i="17"/>
  <c r="AN55" i="17"/>
  <c r="AM55" i="17"/>
  <c r="AP55" i="17" s="1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BM45" i="17" s="1"/>
  <c r="AZ45" i="17"/>
  <c r="AY45" i="17"/>
  <c r="AQ45" i="17"/>
  <c r="AP45" i="17"/>
  <c r="AN45" i="17"/>
  <c r="AM45" i="17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N42" i="17"/>
  <c r="AP42" i="17" s="1"/>
  <c r="AR42" i="17" s="1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AY38" i="17"/>
  <c r="AQ38" i="17"/>
  <c r="AR38" i="17" s="1"/>
  <c r="AN38" i="17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AY26" i="17"/>
  <c r="AQ26" i="17"/>
  <c r="AR26" i="17" s="1"/>
  <c r="AN26" i="17"/>
  <c r="AM26" i="17"/>
  <c r="AP26" i="17" s="1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BM21" i="17" s="1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K19" i="17"/>
  <c r="J19" i="17"/>
  <c r="BH18" i="17"/>
  <c r="BI18" i="17" s="1"/>
  <c r="BE18" i="17"/>
  <c r="BD18" i="17"/>
  <c r="BM18" i="17" s="1"/>
  <c r="AZ18" i="17"/>
  <c r="AY18" i="17"/>
  <c r="AQ18" i="17"/>
  <c r="AR18" i="17" s="1"/>
  <c r="AN18" i="17"/>
  <c r="AM18" i="17"/>
  <c r="AK18" i="17"/>
  <c r="J18" i="17"/>
  <c r="BH17" i="17"/>
  <c r="BI17" i="17" s="1"/>
  <c r="BE17" i="17"/>
  <c r="BD17" i="17"/>
  <c r="BM17" i="17" s="1"/>
  <c r="AZ17" i="17"/>
  <c r="AY17" i="17"/>
  <c r="AQ17" i="17"/>
  <c r="AR17" i="17" s="1"/>
  <c r="AN17" i="17"/>
  <c r="AM17" i="17"/>
  <c r="AK17" i="17"/>
  <c r="J17" i="17"/>
  <c r="BH16" i="17"/>
  <c r="BI16" i="17" s="1"/>
  <c r="BE16" i="17"/>
  <c r="BD16" i="17"/>
  <c r="BM16" i="17" s="1"/>
  <c r="AZ16" i="17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AY15" i="17"/>
  <c r="AR15" i="17"/>
  <c r="AQ15" i="17"/>
  <c r="AN15" i="17"/>
  <c r="AM15" i="17"/>
  <c r="AP15" i="17" s="1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AY62" i="16"/>
  <c r="AQ62" i="16"/>
  <c r="AN62" i="16"/>
  <c r="AM62" i="16"/>
  <c r="AP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P58" i="16" s="1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N56" i="16"/>
  <c r="AM56" i="16"/>
  <c r="AK56" i="16"/>
  <c r="J56" i="16"/>
  <c r="BH55" i="16"/>
  <c r="BI55" i="16" s="1"/>
  <c r="BE55" i="16"/>
  <c r="BD55" i="16"/>
  <c r="BM55" i="16" s="1"/>
  <c r="AZ55" i="16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AY51" i="16"/>
  <c r="AQ51" i="16"/>
  <c r="AN51" i="16"/>
  <c r="AM51" i="16"/>
  <c r="AK51" i="16"/>
  <c r="J51" i="16"/>
  <c r="BH50" i="16"/>
  <c r="BI50" i="16" s="1"/>
  <c r="BE50" i="16"/>
  <c r="BD50" i="16"/>
  <c r="BM50" i="16" s="1"/>
  <c r="AZ50" i="16"/>
  <c r="BA50" i="16" s="1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BM48" i="16" s="1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P47" i="16" s="1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AY45" i="16"/>
  <c r="AQ45" i="16"/>
  <c r="AN45" i="16"/>
  <c r="AM45" i="16"/>
  <c r="AK45" i="16"/>
  <c r="J45" i="16"/>
  <c r="BH44" i="16"/>
  <c r="BI44" i="16" s="1"/>
  <c r="BE44" i="16"/>
  <c r="BD44" i="16"/>
  <c r="BM44" i="16" s="1"/>
  <c r="AZ44" i="16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N40" i="16"/>
  <c r="AP40" i="16" s="1"/>
  <c r="AR40" i="16" s="1"/>
  <c r="AM40" i="16"/>
  <c r="AK40" i="16"/>
  <c r="J40" i="16"/>
  <c r="BH39" i="16"/>
  <c r="BI39" i="16" s="1"/>
  <c r="BE39" i="16"/>
  <c r="BD39" i="16"/>
  <c r="BM39" i="16" s="1"/>
  <c r="AZ39" i="16"/>
  <c r="AY39" i="16"/>
  <c r="AQ39" i="16"/>
  <c r="AN39" i="16"/>
  <c r="AM39" i="16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Q34" i="16"/>
  <c r="AR34" i="16" s="1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K32" i="16"/>
  <c r="J32" i="16"/>
  <c r="BH31" i="16"/>
  <c r="BI31" i="16" s="1"/>
  <c r="BE31" i="16"/>
  <c r="BD31" i="16"/>
  <c r="BM31" i="16" s="1"/>
  <c r="AZ31" i="16"/>
  <c r="AY31" i="16"/>
  <c r="AQ31" i="16"/>
  <c r="AR31" i="16" s="1"/>
  <c r="AN31" i="16"/>
  <c r="AM31" i="16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K30" i="16"/>
  <c r="J30" i="16"/>
  <c r="BH29" i="16"/>
  <c r="BI29" i="16" s="1"/>
  <c r="BE29" i="16"/>
  <c r="BD29" i="16"/>
  <c r="BM29" i="16" s="1"/>
  <c r="AZ29" i="16"/>
  <c r="AY29" i="16"/>
  <c r="AQ29" i="16"/>
  <c r="AR29" i="16" s="1"/>
  <c r="AN29" i="16"/>
  <c r="AM29" i="16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K28" i="16"/>
  <c r="J28" i="16"/>
  <c r="BH27" i="16"/>
  <c r="BI27" i="16" s="1"/>
  <c r="BE27" i="16"/>
  <c r="BD27" i="16"/>
  <c r="BM27" i="16" s="1"/>
  <c r="AZ27" i="16"/>
  <c r="AY27" i="16"/>
  <c r="AQ27" i="16"/>
  <c r="AR27" i="16" s="1"/>
  <c r="AN27" i="16"/>
  <c r="AM27" i="16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AY62" i="15"/>
  <c r="AQ62" i="15"/>
  <c r="AN62" i="15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K57" i="15"/>
  <c r="J57" i="15"/>
  <c r="BH56" i="15"/>
  <c r="BI56" i="15" s="1"/>
  <c r="BE56" i="15"/>
  <c r="BD56" i="15"/>
  <c r="BM56" i="15" s="1"/>
  <c r="AZ56" i="15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AY47" i="15"/>
  <c r="AQ47" i="15"/>
  <c r="AN47" i="15"/>
  <c r="AM47" i="15"/>
  <c r="AK47" i="15"/>
  <c r="J47" i="15"/>
  <c r="BH46" i="15"/>
  <c r="BI46" i="15" s="1"/>
  <c r="BE46" i="15"/>
  <c r="BD46" i="15"/>
  <c r="BM46" i="15" s="1"/>
  <c r="AZ46" i="15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N39" i="15"/>
  <c r="AM39" i="15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K34" i="15"/>
  <c r="J34" i="15"/>
  <c r="BH33" i="15"/>
  <c r="BI33" i="15" s="1"/>
  <c r="BE33" i="15"/>
  <c r="BD33" i="15"/>
  <c r="BM33" i="15" s="1"/>
  <c r="AZ33" i="15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AY31" i="15"/>
  <c r="AQ31" i="15"/>
  <c r="AR31" i="15" s="1"/>
  <c r="AN31" i="15"/>
  <c r="AM31" i="15"/>
  <c r="AP31" i="15" s="1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M28" i="15" s="1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K27" i="15"/>
  <c r="J27" i="15"/>
  <c r="BH26" i="15"/>
  <c r="BI26" i="15" s="1"/>
  <c r="BE26" i="15"/>
  <c r="BD26" i="15"/>
  <c r="BM26" i="15" s="1"/>
  <c r="AZ26" i="15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P20" i="15" l="1"/>
  <c r="AP34" i="15"/>
  <c r="BA38" i="15"/>
  <c r="BA48" i="15"/>
  <c r="BA41" i="16"/>
  <c r="AP42" i="15"/>
  <c r="AP60" i="15"/>
  <c r="AR60" i="15" s="1"/>
  <c r="AP37" i="16"/>
  <c r="BA28" i="15"/>
  <c r="BA35" i="15"/>
  <c r="BA37" i="15"/>
  <c r="AP39" i="15"/>
  <c r="AR39" i="15" s="1"/>
  <c r="AP47" i="15"/>
  <c r="BA47" i="15"/>
  <c r="BA49" i="15"/>
  <c r="AP51" i="15"/>
  <c r="BA51" i="15"/>
  <c r="BA55" i="15"/>
  <c r="BA15" i="16"/>
  <c r="BA27" i="16"/>
  <c r="BA29" i="16"/>
  <c r="BA31" i="16"/>
  <c r="AP42" i="16"/>
  <c r="AP45" i="16"/>
  <c r="AP53" i="16"/>
  <c r="AP55" i="16"/>
  <c r="AR55" i="16" s="1"/>
  <c r="AT55" i="16" s="1"/>
  <c r="AP61" i="16"/>
  <c r="AR61" i="16" s="1"/>
  <c r="AT61" i="16" s="1"/>
  <c r="AP18" i="17"/>
  <c r="AP27" i="17"/>
  <c r="AP32" i="17"/>
  <c r="BA38" i="17"/>
  <c r="W43" i="15"/>
  <c r="AP22" i="18"/>
  <c r="BA27" i="18"/>
  <c r="AP28" i="18"/>
  <c r="AP33" i="18"/>
  <c r="BA34" i="18"/>
  <c r="AP42" i="18"/>
  <c r="AR42" i="18" s="1"/>
  <c r="AP53" i="18"/>
  <c r="AP54" i="18"/>
  <c r="AR59" i="18"/>
  <c r="BA56" i="15"/>
  <c r="BA43" i="16"/>
  <c r="AP56" i="16"/>
  <c r="AR56" i="16" s="1"/>
  <c r="BA26" i="17"/>
  <c r="AP37" i="17"/>
  <c r="AP44" i="17"/>
  <c r="AR44" i="17" s="1"/>
  <c r="BA46" i="17"/>
  <c r="BA48" i="17"/>
  <c r="BA52" i="17"/>
  <c r="BA19" i="18"/>
  <c r="BA24" i="18"/>
  <c r="AP27" i="18"/>
  <c r="BA32" i="18"/>
  <c r="BA35" i="18"/>
  <c r="AP46" i="18"/>
  <c r="AR46" i="18" s="1"/>
  <c r="AR62" i="18"/>
  <c r="BA60" i="15"/>
  <c r="AP35" i="16"/>
  <c r="BA45" i="16"/>
  <c r="BA61" i="16"/>
  <c r="BA18" i="17"/>
  <c r="BA25" i="17"/>
  <c r="BA28" i="17"/>
  <c r="BA30" i="17"/>
  <c r="BA34" i="17"/>
  <c r="BA36" i="17"/>
  <c r="BA56" i="17"/>
  <c r="BA60" i="17"/>
  <c r="BA62" i="17"/>
  <c r="BA29" i="18"/>
  <c r="AP36" i="18"/>
  <c r="BA49" i="18"/>
  <c r="BA55" i="18"/>
  <c r="AP56" i="18"/>
  <c r="AR56" i="18" s="1"/>
  <c r="AP58" i="18"/>
  <c r="AR58" i="18" s="1"/>
  <c r="AP61" i="18"/>
  <c r="AR61" i="18" s="1"/>
  <c r="AT61" i="18" s="1"/>
  <c r="BA15" i="15"/>
  <c r="AP16" i="15"/>
  <c r="AP19" i="15"/>
  <c r="BA23" i="15"/>
  <c r="AP26" i="15"/>
  <c r="BA26" i="15"/>
  <c r="BA31" i="15"/>
  <c r="AP33" i="15"/>
  <c r="BA33" i="15"/>
  <c r="AR42" i="15"/>
  <c r="AP43" i="15"/>
  <c r="BA43" i="15"/>
  <c r="AP45" i="15"/>
  <c r="BA45" i="15"/>
  <c r="BA58" i="15"/>
  <c r="AP15" i="16"/>
  <c r="AP17" i="16"/>
  <c r="BA17" i="16"/>
  <c r="AP19" i="16"/>
  <c r="BA19" i="16"/>
  <c r="AP21" i="16"/>
  <c r="BA21" i="16"/>
  <c r="AP23" i="16"/>
  <c r="BA23" i="16"/>
  <c r="AP25" i="16"/>
  <c r="BA25" i="16"/>
  <c r="AP27" i="16"/>
  <c r="AP29" i="16"/>
  <c r="AP31" i="16"/>
  <c r="AP34" i="16"/>
  <c r="BA34" i="16"/>
  <c r="AP36" i="16"/>
  <c r="AP38" i="16"/>
  <c r="AP50" i="16"/>
  <c r="BA52" i="16"/>
  <c r="AP57" i="16"/>
  <c r="AR57" i="16" s="1"/>
  <c r="AP59" i="16"/>
  <c r="AB12" i="17"/>
  <c r="AF12" i="17"/>
  <c r="AG12" i="17" s="1"/>
  <c r="AP24" i="17"/>
  <c r="Y12" i="15"/>
  <c r="Z12" i="15" s="1"/>
  <c r="W20" i="15"/>
  <c r="X20" i="15" s="1"/>
  <c r="AD41" i="17"/>
  <c r="AD47" i="17"/>
  <c r="AD53" i="17"/>
  <c r="AD59" i="17"/>
  <c r="AP30" i="18"/>
  <c r="AR50" i="18"/>
  <c r="W17" i="17"/>
  <c r="W56" i="17"/>
  <c r="AR47" i="16"/>
  <c r="AT47" i="16" s="1"/>
  <c r="W35" i="15"/>
  <c r="W48" i="15"/>
  <c r="AL15" i="18"/>
  <c r="AO15" i="18" s="1"/>
  <c r="AX15" i="18" s="1"/>
  <c r="BB15" i="18" s="1"/>
  <c r="BC15" i="18" s="1"/>
  <c r="AL18" i="18"/>
  <c r="AO18" i="18" s="1"/>
  <c r="AL19" i="18"/>
  <c r="AO19" i="18" s="1"/>
  <c r="AR57" i="18"/>
  <c r="AR48" i="15"/>
  <c r="AR42" i="16"/>
  <c r="AR58" i="16"/>
  <c r="AR59" i="16"/>
  <c r="AP18" i="15"/>
  <c r="BA20" i="15"/>
  <c r="AP25" i="15"/>
  <c r="AP27" i="15"/>
  <c r="BA29" i="15"/>
  <c r="AP35" i="15"/>
  <c r="AP36" i="15"/>
  <c r="BA40" i="15"/>
  <c r="BA42" i="15"/>
  <c r="BA46" i="15"/>
  <c r="AP49" i="15"/>
  <c r="AP55" i="15"/>
  <c r="AP57" i="15"/>
  <c r="AP59" i="15"/>
  <c r="AP62" i="15"/>
  <c r="AR62" i="15" s="1"/>
  <c r="AT62" i="15" s="1"/>
  <c r="BA62" i="15"/>
  <c r="AP16" i="16"/>
  <c r="AP18" i="16"/>
  <c r="AP20" i="16"/>
  <c r="AP22" i="16"/>
  <c r="AP24" i="16"/>
  <c r="AP26" i="16"/>
  <c r="AP28" i="16"/>
  <c r="AP30" i="16"/>
  <c r="AP32" i="16"/>
  <c r="AP39" i="16"/>
  <c r="AR39" i="16" s="1"/>
  <c r="BA39" i="16"/>
  <c r="BA44" i="16"/>
  <c r="AP51" i="16"/>
  <c r="AR51" i="16" s="1"/>
  <c r="AT51" i="16" s="1"/>
  <c r="BA51" i="16"/>
  <c r="BA53" i="16"/>
  <c r="BA55" i="16"/>
  <c r="AP60" i="16"/>
  <c r="AR60" i="16" s="1"/>
  <c r="AT60" i="16" s="1"/>
  <c r="BA62" i="16"/>
  <c r="BA20" i="17"/>
  <c r="W60" i="15"/>
  <c r="W59" i="15"/>
  <c r="W44" i="15"/>
  <c r="W31" i="15"/>
  <c r="W17" i="15"/>
  <c r="X17" i="15" s="1"/>
  <c r="W53" i="15"/>
  <c r="W36" i="15"/>
  <c r="W25" i="15"/>
  <c r="W23" i="15"/>
  <c r="W61" i="15"/>
  <c r="W24" i="15"/>
  <c r="W19" i="15"/>
  <c r="X19" i="15" s="1"/>
  <c r="W20" i="17"/>
  <c r="W29" i="17"/>
  <c r="W36" i="17"/>
  <c r="W42" i="17"/>
  <c r="W53" i="17"/>
  <c r="AD20" i="17"/>
  <c r="AD54" i="17"/>
  <c r="AD61" i="17"/>
  <c r="AP47" i="18"/>
  <c r="AR47" i="18" s="1"/>
  <c r="AP52" i="18"/>
  <c r="AR52" i="18" s="1"/>
  <c r="AT52" i="18" s="1"/>
  <c r="AP19" i="17"/>
  <c r="AP33" i="17"/>
  <c r="AP40" i="17"/>
  <c r="AR40" i="17" s="1"/>
  <c r="AT40" i="17" s="1"/>
  <c r="BA45" i="17"/>
  <c r="AP47" i="17"/>
  <c r="AR47" i="17" s="1"/>
  <c r="AP49" i="17"/>
  <c r="AP53" i="17"/>
  <c r="W20" i="16"/>
  <c r="W25" i="17"/>
  <c r="W38" i="17"/>
  <c r="W59" i="17"/>
  <c r="AD18" i="17"/>
  <c r="AD25" i="17"/>
  <c r="AD32" i="17"/>
  <c r="AD38" i="17"/>
  <c r="AD17" i="18"/>
  <c r="AD19" i="18"/>
  <c r="AP23" i="18"/>
  <c r="BA26" i="18"/>
  <c r="BA28" i="18"/>
  <c r="AR53" i="18"/>
  <c r="AR54" i="18"/>
  <c r="AP28" i="17"/>
  <c r="AP30" i="17"/>
  <c r="AR45" i="17"/>
  <c r="BA55" i="17"/>
  <c r="BA57" i="17"/>
  <c r="W50" i="15"/>
  <c r="W26" i="17"/>
  <c r="W35" i="17"/>
  <c r="W41" i="17"/>
  <c r="W50" i="17"/>
  <c r="W60" i="17"/>
  <c r="AD44" i="17"/>
  <c r="AP16" i="18"/>
  <c r="AP24" i="18"/>
  <c r="AP29" i="18"/>
  <c r="AP41" i="18"/>
  <c r="AR41" i="18" s="1"/>
  <c r="AR44" i="18"/>
  <c r="AR51" i="18"/>
  <c r="BA52" i="18"/>
  <c r="BA53" i="18"/>
  <c r="BA56" i="18"/>
  <c r="BA57" i="18"/>
  <c r="BA58" i="18"/>
  <c r="BA61" i="18"/>
  <c r="AI72" i="18"/>
  <c r="AR62" i="16"/>
  <c r="AT62" i="16" s="1"/>
  <c r="BA15" i="17"/>
  <c r="BA16" i="17"/>
  <c r="AP20" i="17"/>
  <c r="AP23" i="17"/>
  <c r="BA23" i="17"/>
  <c r="AP34" i="17"/>
  <c r="AP36" i="17"/>
  <c r="AP38" i="17"/>
  <c r="BA40" i="17"/>
  <c r="AP43" i="17"/>
  <c r="AP48" i="17"/>
  <c r="AR48" i="17" s="1"/>
  <c r="BA49" i="17"/>
  <c r="BA51" i="17"/>
  <c r="AP54" i="17"/>
  <c r="AR54" i="17" s="1"/>
  <c r="AD38" i="15"/>
  <c r="W29" i="15"/>
  <c r="W18" i="15"/>
  <c r="X18" i="15" s="1"/>
  <c r="AD30" i="15"/>
  <c r="W37" i="15"/>
  <c r="W26" i="15"/>
  <c r="W38" i="15"/>
  <c r="W47" i="15"/>
  <c r="AD43" i="15"/>
  <c r="AD49" i="15"/>
  <c r="AD55" i="15"/>
  <c r="AD61" i="15"/>
  <c r="W19" i="16"/>
  <c r="W38" i="16"/>
  <c r="W53" i="16"/>
  <c r="AD25" i="16"/>
  <c r="AD44" i="16"/>
  <c r="W30" i="17"/>
  <c r="W37" i="17"/>
  <c r="W54" i="17"/>
  <c r="AD17" i="16"/>
  <c r="AD26" i="16"/>
  <c r="AD32" i="16"/>
  <c r="AD50" i="16"/>
  <c r="AD62" i="16"/>
  <c r="AD48" i="17"/>
  <c r="AP17" i="18"/>
  <c r="BA17" i="18"/>
  <c r="BA30" i="18"/>
  <c r="BA38" i="18"/>
  <c r="BA42" i="18"/>
  <c r="AP43" i="18"/>
  <c r="AR43" i="18" s="1"/>
  <c r="AP45" i="18"/>
  <c r="AR45" i="18" s="1"/>
  <c r="AT45" i="18" s="1"/>
  <c r="BA45" i="18"/>
  <c r="AP49" i="18"/>
  <c r="BA50" i="18"/>
  <c r="AP55" i="18"/>
  <c r="AR55" i="18" s="1"/>
  <c r="AP60" i="18"/>
  <c r="AR60" i="18" s="1"/>
  <c r="BA62" i="18"/>
  <c r="X18" i="18"/>
  <c r="Y18" i="18" s="1"/>
  <c r="AS15" i="18"/>
  <c r="AT15" i="18" s="1"/>
  <c r="AV15" i="18" s="1"/>
  <c r="AT18" i="18"/>
  <c r="AV18" i="18" s="1"/>
  <c r="AS17" i="18"/>
  <c r="AX17" i="18"/>
  <c r="AE19" i="18"/>
  <c r="AF19" i="18" s="1"/>
  <c r="AX18" i="18"/>
  <c r="BB18" i="18" s="1"/>
  <c r="BC18" i="18" s="1"/>
  <c r="AS18" i="18"/>
  <c r="AS19" i="18"/>
  <c r="AX19" i="18"/>
  <c r="BB19" i="18" s="1"/>
  <c r="BC19" i="18" s="1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O54" i="18" s="1"/>
  <c r="AV54" i="18" s="1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U62" i="18" s="1"/>
  <c r="AL58" i="18"/>
  <c r="AO58" i="18" s="1"/>
  <c r="AL57" i="18"/>
  <c r="AO57" i="18" s="1"/>
  <c r="AL56" i="18"/>
  <c r="AO56" i="18" s="1"/>
  <c r="AL55" i="18"/>
  <c r="AO55" i="18" s="1"/>
  <c r="AL49" i="18"/>
  <c r="AO49" i="18" s="1"/>
  <c r="AL46" i="18"/>
  <c r="AO46" i="18" s="1"/>
  <c r="AV46" i="18" s="1"/>
  <c r="AL43" i="18"/>
  <c r="AL39" i="18"/>
  <c r="AO39" i="18" s="1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L42" i="18"/>
  <c r="AO42" i="18" s="1"/>
  <c r="AV42" i="18" s="1"/>
  <c r="AL61" i="18"/>
  <c r="AL41" i="18"/>
  <c r="AO41" i="18" s="1"/>
  <c r="AV41" i="18" s="1"/>
  <c r="AL45" i="18"/>
  <c r="AO45" i="18" s="1"/>
  <c r="AL24" i="18"/>
  <c r="AO24" i="18" s="1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D47" i="18"/>
  <c r="AT54" i="18"/>
  <c r="AD41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D30" i="18"/>
  <c r="AT43" i="18"/>
  <c r="AU46" i="18"/>
  <c r="AT46" i="18"/>
  <c r="AD35" i="18"/>
  <c r="AD42" i="18"/>
  <c r="W55" i="18"/>
  <c r="AD36" i="18"/>
  <c r="AR40" i="18"/>
  <c r="AT47" i="18"/>
  <c r="AD61" i="18"/>
  <c r="AD48" i="18"/>
  <c r="W54" i="18"/>
  <c r="AU60" i="18"/>
  <c r="AT60" i="18"/>
  <c r="AO61" i="18"/>
  <c r="AV61" i="18" s="1"/>
  <c r="BA43" i="18"/>
  <c r="AT48" i="18"/>
  <c r="AD59" i="18"/>
  <c r="AO48" i="18"/>
  <c r="AV62" i="18"/>
  <c r="AT62" i="18"/>
  <c r="W50" i="18"/>
  <c r="AV50" i="18"/>
  <c r="AU50" i="18"/>
  <c r="AT50" i="18"/>
  <c r="AD56" i="18"/>
  <c r="AV57" i="18"/>
  <c r="AU57" i="18"/>
  <c r="AT57" i="18"/>
  <c r="AD62" i="18"/>
  <c r="AD44" i="18"/>
  <c r="AR49" i="18"/>
  <c r="W53" i="18"/>
  <c r="AV53" i="18"/>
  <c r="AU53" i="18"/>
  <c r="AT53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E36" i="17" s="1"/>
  <c r="AF36" i="17" s="1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AE60" i="15" s="1"/>
  <c r="AF60" i="15" s="1"/>
  <c r="W17" i="16"/>
  <c r="X17" i="16" s="1"/>
  <c r="Y17" i="16" s="1"/>
  <c r="W25" i="16"/>
  <c r="W37" i="16"/>
  <c r="W50" i="16"/>
  <c r="X50" i="16" s="1"/>
  <c r="Y50" i="16" s="1"/>
  <c r="W62" i="16"/>
  <c r="AD35" i="17"/>
  <c r="AD24" i="17"/>
  <c r="AD37" i="17"/>
  <c r="AE37" i="17" s="1"/>
  <c r="AF37" i="17" s="1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X30" i="16" s="1"/>
  <c r="Y30" i="16" s="1"/>
  <c r="W42" i="16"/>
  <c r="W55" i="16"/>
  <c r="AF12" i="16"/>
  <c r="AG12" i="16" s="1"/>
  <c r="AD19" i="17"/>
  <c r="AE19" i="17" s="1"/>
  <c r="AF19" i="17" s="1"/>
  <c r="AD49" i="17"/>
  <c r="AE49" i="17" s="1"/>
  <c r="AF49" i="17" s="1"/>
  <c r="AD17" i="17"/>
  <c r="AD30" i="17"/>
  <c r="AE30" i="17" s="1"/>
  <c r="AF30" i="17" s="1"/>
  <c r="AD62" i="17"/>
  <c r="AE62" i="17" s="1"/>
  <c r="AF62" i="17" s="1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AE54" i="15" s="1"/>
  <c r="AF54" i="15" s="1"/>
  <c r="W31" i="16"/>
  <c r="W43" i="16"/>
  <c r="AD23" i="17"/>
  <c r="AE23" i="17" s="1"/>
  <c r="AF23" i="17" s="1"/>
  <c r="AD55" i="17"/>
  <c r="AE55" i="17" s="1"/>
  <c r="AF55" i="17" s="1"/>
  <c r="AD31" i="17"/>
  <c r="AE31" i="17" s="1"/>
  <c r="AF31" i="17" s="1"/>
  <c r="AD50" i="17"/>
  <c r="AE50" i="17" s="1"/>
  <c r="AF50" i="17" s="1"/>
  <c r="AP46" i="15"/>
  <c r="AR46" i="15" s="1"/>
  <c r="AT46" i="15" s="1"/>
  <c r="AI72" i="17"/>
  <c r="W32" i="16"/>
  <c r="W44" i="16"/>
  <c r="W59" i="16"/>
  <c r="X59" i="16" s="1"/>
  <c r="Y59" i="16" s="1"/>
  <c r="AE20" i="17"/>
  <c r="AF20" i="17" s="1"/>
  <c r="AE53" i="17"/>
  <c r="AF53" i="17" s="1"/>
  <c r="AE54" i="17"/>
  <c r="AF54" i="17" s="1"/>
  <c r="AE25" i="17"/>
  <c r="AF25" i="17" s="1"/>
  <c r="AE61" i="17"/>
  <c r="AF61" i="17" s="1"/>
  <c r="AE17" i="17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25" i="16"/>
  <c r="Y25" i="16" s="1"/>
  <c r="X31" i="16"/>
  <c r="Y31" i="16" s="1"/>
  <c r="X37" i="16"/>
  <c r="Y37" i="16" s="1"/>
  <c r="X43" i="16"/>
  <c r="Y43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19" i="15"/>
  <c r="AF19" i="15" s="1"/>
  <c r="AE25" i="15"/>
  <c r="AF25" i="15" s="1"/>
  <c r="AE31" i="15"/>
  <c r="AF31" i="15" s="1"/>
  <c r="AE43" i="15"/>
  <c r="AF43" i="15" s="1"/>
  <c r="AE49" i="15"/>
  <c r="AF49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62" i="15" s="1"/>
  <c r="Y62" i="15" s="1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X21" i="16" s="1"/>
  <c r="BB21" i="16" s="1"/>
  <c r="BC21" i="16" s="1"/>
  <c r="AO29" i="16"/>
  <c r="AS29" i="16" s="1"/>
  <c r="AT29" i="16" s="1"/>
  <c r="AO27" i="16"/>
  <c r="AS27" i="16" s="1"/>
  <c r="AT27" i="16" s="1"/>
  <c r="AT39" i="16"/>
  <c r="AT43" i="16"/>
  <c r="AT50" i="16"/>
  <c r="AO30" i="16"/>
  <c r="AT41" i="16"/>
  <c r="AT45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L41" i="16"/>
  <c r="AO41" i="16" s="1"/>
  <c r="AU41" i="16" s="1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O61" i="17" s="1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O38" i="17" s="1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O53" i="15" s="1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T58" i="18" l="1"/>
  <c r="AV58" i="18"/>
  <c r="AU56" i="18"/>
  <c r="AT56" i="18"/>
  <c r="AV56" i="18"/>
  <c r="AU58" i="18"/>
  <c r="AX29" i="16"/>
  <c r="BB29" i="16" s="1"/>
  <c r="BC29" i="16" s="1"/>
  <c r="AU44" i="18"/>
  <c r="AS25" i="16"/>
  <c r="AT25" i="16" s="1"/>
  <c r="AX25" i="16"/>
  <c r="BB25" i="16" s="1"/>
  <c r="BC25" i="16" s="1"/>
  <c r="AU29" i="16"/>
  <c r="AV29" i="16"/>
  <c r="AU62" i="15"/>
  <c r="AS21" i="16"/>
  <c r="AT21" i="16" s="1"/>
  <c r="AV44" i="18"/>
  <c r="AV45" i="18"/>
  <c r="AW45" i="18" s="1"/>
  <c r="AT44" i="18"/>
  <c r="AU18" i="18"/>
  <c r="AF17" i="17"/>
  <c r="AU45" i="18"/>
  <c r="AE17" i="18"/>
  <c r="AF17" i="18" s="1"/>
  <c r="BB17" i="18"/>
  <c r="BC17" i="18" s="1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E54" i="18"/>
  <c r="AF54" i="18" s="1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X61" i="18"/>
  <c r="Y61" i="18" s="1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E42" i="18"/>
  <c r="AF42" i="18" s="1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X49" i="18"/>
  <c r="Y49" i="18" s="1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 s="1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E24" i="18"/>
  <c r="AF24" i="18" s="1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W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W40" i="17" s="1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BB37" i="17" s="1"/>
  <c r="BC37" i="17" s="1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BB35" i="17" s="1"/>
  <c r="BC35" i="17" s="1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BB33" i="16" s="1"/>
  <c r="BC33" i="16" s="1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X54" i="17"/>
  <c r="BB54" i="17" s="1"/>
  <c r="BC54" i="17" s="1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BB19" i="15" s="1"/>
  <c r="BC19" i="15" s="1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BF23" i="18" s="1"/>
  <c r="BG23" i="18" s="1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29" i="16"/>
  <c r="BG29" i="16" s="1"/>
  <c r="BF23" i="16"/>
  <c r="BG23" i="16" s="1"/>
  <c r="BF29" i="17"/>
  <c r="BG29" i="17" s="1"/>
  <c r="BF29" i="15"/>
  <c r="BG29" i="15" s="1"/>
  <c r="BF35" i="15"/>
  <c r="BG35" i="15" s="1"/>
  <c r="BF17" i="15"/>
  <c r="BG17" i="15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17" i="16" l="1"/>
  <c r="BG17" i="16" s="1"/>
  <c r="BF17" i="17"/>
  <c r="BG17" i="17" s="1"/>
  <c r="BF35" i="16"/>
  <c r="BG35" i="16" s="1"/>
  <c r="BF54" i="2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5" i="5" l="1"/>
  <c r="BI15" i="5" s="1"/>
  <c r="W15" i="5" s="1"/>
  <c r="BH23" i="5"/>
  <c r="BI23" i="5" s="1"/>
  <c r="W23" i="5" s="1"/>
  <c r="BH19" i="5"/>
  <c r="BI19" i="5" s="1"/>
  <c r="W19" i="5" s="1"/>
  <c r="BH21" i="5"/>
  <c r="BI21" i="5" s="1"/>
  <c r="W21" i="5" s="1"/>
  <c r="BH20" i="5"/>
  <c r="BI20" i="5" s="1"/>
  <c r="W20" i="5" s="1"/>
  <c r="BH17" i="5"/>
  <c r="BI17" i="5" s="1"/>
  <c r="W17" i="5" s="1"/>
  <c r="BH18" i="5"/>
  <c r="BI18" i="5" s="1"/>
  <c r="BH16" i="5"/>
  <c r="BI16" i="5" s="1"/>
  <c r="W16" i="5" s="1"/>
  <c r="BH24" i="5"/>
  <c r="BI24" i="5" s="1"/>
  <c r="W24" i="5" s="1"/>
  <c r="BH22" i="5"/>
  <c r="BI22" i="5" s="1"/>
  <c r="W22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AZ22" i="5" l="1"/>
  <c r="BA22" i="5" s="1"/>
  <c r="AZ24" i="5"/>
  <c r="BA24" i="5" s="1"/>
  <c r="AZ16" i="5"/>
  <c r="BA16" i="5" s="1"/>
  <c r="AZ18" i="5"/>
  <c r="BA18" i="5" s="1"/>
  <c r="AZ20" i="5"/>
  <c r="BA20" i="5" s="1"/>
  <c r="BF57" i="2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21" i="5" l="1"/>
  <c r="BA21" i="5" s="1"/>
  <c r="AZ23" i="5"/>
  <c r="BA23" i="5" s="1"/>
  <c r="AZ15" i="5"/>
  <c r="BA15" i="5" s="1"/>
  <c r="AZ17" i="5"/>
  <c r="BA17" i="5" s="1"/>
  <c r="AZ19" i="5"/>
  <c r="BA19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D21" i="5" l="1"/>
  <c r="BE21" i="5" s="1"/>
  <c r="BD19" i="5"/>
  <c r="BE19" i="5" s="1"/>
  <c r="BF19" i="5" s="1"/>
  <c r="BD23" i="5"/>
  <c r="BE23" i="5" s="1"/>
  <c r="BF23" i="5" s="1"/>
  <c r="BF21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BJ23" i="5" l="1"/>
  <c r="T23" i="5"/>
  <c r="T21" i="5"/>
  <c r="BJ21" i="5"/>
  <c r="T19" i="5"/>
  <c r="BJ19" i="5"/>
  <c r="L11" i="10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AB23" i="5" l="1"/>
  <c r="AC23" i="5" s="1"/>
  <c r="Z23" i="5"/>
  <c r="AA23" i="5" s="1"/>
  <c r="Z19" i="5"/>
  <c r="AA19" i="5" s="1"/>
  <c r="AB19" i="5"/>
  <c r="AC19" i="5" s="1"/>
  <c r="Z21" i="5"/>
  <c r="AA21" i="5" s="1"/>
  <c r="AB21" i="5"/>
  <c r="AC21" i="5" s="1"/>
  <c r="T20" i="22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BD15" i="5" l="1"/>
  <c r="BE15" i="5" s="1"/>
  <c r="BF15" i="5" s="1"/>
  <c r="BD17" i="5"/>
  <c r="BE17" i="5" s="1"/>
  <c r="BF17" i="5" s="1"/>
  <c r="BD16" i="5"/>
  <c r="BE16" i="5" s="1"/>
  <c r="BF16" i="5" s="1"/>
  <c r="BD18" i="5"/>
  <c r="BE18" i="5" s="1"/>
  <c r="BF18" i="5" s="1"/>
  <c r="BD20" i="5"/>
  <c r="BE20" i="5" s="1"/>
  <c r="BF20" i="5" s="1"/>
  <c r="BD22" i="5"/>
  <c r="BE22" i="5" s="1"/>
  <c r="BF22" i="5" s="1"/>
  <c r="BD24" i="5"/>
  <c r="BE24" i="5" s="1"/>
  <c r="BF24" i="5" s="1"/>
  <c r="AH24" i="2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T17" i="5" l="1"/>
  <c r="BJ17" i="5"/>
  <c r="T15" i="5"/>
  <c r="BJ15" i="5"/>
  <c r="BJ18" i="5"/>
  <c r="T24" i="5"/>
  <c r="BJ24" i="5"/>
  <c r="BJ16" i="5"/>
  <c r="T16" i="5"/>
  <c r="T22" i="5"/>
  <c r="BJ22" i="5"/>
  <c r="T20" i="5"/>
  <c r="BJ20" i="5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Z15" i="5" l="1"/>
  <c r="AA15" i="5" s="1"/>
  <c r="AB15" i="5"/>
  <c r="AC15" i="5" s="1"/>
  <c r="Z17" i="5"/>
  <c r="AA17" i="5" s="1"/>
  <c r="AB17" i="5"/>
  <c r="AC17" i="5" s="1"/>
  <c r="AB24" i="5"/>
  <c r="AC24" i="5" s="1"/>
  <c r="Z24" i="5"/>
  <c r="AA24" i="5" s="1"/>
  <c r="Z16" i="5"/>
  <c r="AA16" i="5" s="1"/>
  <c r="AB16" i="5"/>
  <c r="AC16" i="5" s="1"/>
  <c r="Z22" i="5"/>
  <c r="AA22" i="5" s="1"/>
  <c r="AB22" i="5"/>
  <c r="AC22" i="5" s="1"/>
  <c r="Z20" i="5"/>
  <c r="AA20" i="5" s="1"/>
  <c r="AB20" i="5"/>
  <c r="AC20" i="5" s="1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AC71" i="5" l="1"/>
  <c r="AC69" i="5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73" i="5" l="1"/>
  <c r="AC70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J27" i="8" l="1"/>
  <c r="U63" i="8"/>
  <c r="V63" i="8" s="1"/>
  <c r="I47" i="8"/>
  <c r="K47" i="8" s="1"/>
  <c r="J28" i="8"/>
  <c r="S28" i="8" s="1"/>
  <c r="U28" i="8" s="1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D29" i="8"/>
  <c r="G29" i="8" s="1"/>
  <c r="H29" i="8" s="1"/>
  <c r="I29" i="8" s="1"/>
  <c r="K29" i="8" s="1"/>
  <c r="B30" i="8"/>
  <c r="J47" i="8" l="1"/>
  <c r="J26" i="8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S35" i="8" s="1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5" i="8" l="1"/>
  <c r="K46" i="8"/>
  <c r="K39" i="8"/>
  <c r="N39" i="8" s="1"/>
  <c r="O39" i="8" s="1"/>
  <c r="Q39" i="8" s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A70CBA58-C6E9-4490-9295-3D0526C4A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812DE21-21A0-40C7-850E-4388B2B63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A5429B48-C689-4B7C-8C1C-6FDB67C2E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FE550DC8-B59A-4D3E-A0DA-5F2C981F5E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257C1F98-ED7B-4921-9392-B36E0CD417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C1B86987-F635-444C-80B9-8C56D21E0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147B1BFD-84B8-4895-86EA-0EA081BA8C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2B54B007-DF36-4260-BC5F-712D3FFB5B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95E6C644-5174-4671-92B5-96EAAE545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7AFE214F-050A-4886-880B-945EDDE8CB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577CCA9-4C1E-41F9-AD3D-A898C6B29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191C97FF-9213-4158-9CD9-0FBFC32C1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<sst xmlns="http://schemas.openxmlformats.org/spreadsheetml/2006/main" count="9409" uniqueCount="767">
  <si>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</si>
  <si>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</si>
  <si>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</si>
  <si>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</si>
  <si>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</si>
  <si>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</si>
  <si>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</si>
  <si>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</si>
  <si>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</si>
  <si>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</si>
  <si>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</si>
  <si>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</si>
  <si>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</si>
  <si>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</si>
  <si>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</si>
  <si>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</si>
  <si>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</si>
  <si>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</si>
  <si>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</si>
  <si>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</si>
  <si>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</si>
  <si>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</si>
  <si>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</si>
  <si>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</si>
  <si>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</si>
  <si>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</si>
  <si>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</si>
  <si>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</si>
  <si>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</si>
  <si>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</si>
  <si>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</si>
  <si>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</si>
  <si>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</si>
  <si>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</si>
  <si>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</si>
  <si>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</si>
  <si>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</si>
  <si>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</si>
  <si>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</si>
  <si>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</si>
  <si>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</si>
  <si>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</si>
  <si>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</si>
  <si>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</si>
  <si>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</si>
  <si>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</si>
  <si>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</si>
  <si>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</si>
  <si>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</si>
  <si>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</si>
  <si>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</si>
  <si>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</si>
  <si>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</si>
  <si>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</si>
  <si>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</si>
  <si>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</si>
  <si>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</si>
  <si>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</si>
  <si>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</si>
  <si>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</si>
  <si>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</si>
  <si>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</si>
  <si>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</si>
  <si>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</si>
  <si>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</si>
  <si>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</si>
  <si>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</si>
  <si>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</si>
  <si>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</si>
  <si>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</si>
  <si>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</si>
  <si>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</si>
  <si>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</si>
  <si>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</si>
  <si>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</si>
  <si>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</si>
  <si>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</si>
  <si>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</si>
  <si>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</si>
  <si>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</si>
  <si>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</si>
  <si>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</si>
  <si>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</si>
  <si>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</si>
  <si>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</si>
  <si>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</si>
  <si>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</si>
  <si>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</si>
  <si>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</si>
  <si>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</si>
  <si>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</si>
  <si>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</si>
  <si>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</si>
  <si>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</si>
  <si>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</si>
  <si>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</si>
  <si>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</si>
  <si>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</si>
  <si>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</si>
  <si>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</si>
  <si>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</si>
  <si>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</si>
  <si>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</si>
  <si>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</si>
  <si>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</si>
  <si>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</si>
  <si>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</si>
  <si>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</si>
  <si>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</si>
  <si>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</si>
  <si>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</si>
  <si>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</si>
  <si>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</si>
  <si>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</si>
  <si>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</si>
  <si>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</si>
  <si>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</si>
  <si>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</si>
  <si>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</si>
  <si>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</si>
  <si>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</si>
  <si>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</si>
  <si>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</si>
  <si>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</si>
  <si>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</si>
  <si>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</si>
  <si>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</si>
  <si>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</si>
  <si>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</si>
  <si>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</si>
  <si>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</si>
  <si>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</si>
  <si>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</si>
  <si>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</si>
  <si>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</si>
  <si>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</si>
  <si>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</si>
  <si>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</si>
  <si>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</si>
  <si>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</si>
  <si>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</si>
  <si>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</si>
  <si>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</si>
  <si>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</si>
  <si>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</si>
  <si>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</si>
  <si>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</si>
  <si>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</si>
  <si>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</si>
  <si>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</si>
  <si>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</si>
  <si>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</si>
  <si>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</si>
  <si>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</si>
  <si>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</si>
  <si>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</si>
  <si>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</si>
  <si>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</si>
  <si>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</si>
  <si>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</si>
  <si>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</si>
  <si>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</si>
  <si>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</si>
  <si>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</si>
  <si>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</si>
  <si>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</si>
  <si>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</si>
  <si>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</si>
  <si>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</si>
  <si>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</si>
  <si>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</si>
  <si>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</si>
  <si>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</si>
  <si>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</si>
  <si>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</si>
  <si>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</si>
  <si>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</si>
  <si>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</si>
  <si>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</si>
  <si>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</si>
  <si>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</si>
  <si>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</si>
  <si>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</si>
  <si>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</si>
  <si>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</si>
  <si>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</si>
  <si>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</si>
  <si>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</si>
  <si>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</si>
  <si>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</si>
  <si>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</si>
  <si>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</si>
  <si>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</si>
  <si>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</si>
  <si>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</si>
  <si>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</si>
  <si>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</si>
  <si>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</si>
  <si>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</si>
  <si>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</si>
  <si>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</si>
  <si>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</si>
  <si>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</si>
  <si>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</si>
  <si>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</si>
  <si>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</si>
  <si>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</si>
  <si>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</si>
  <si>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</si>
  <si>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</si>
  <si>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</si>
  <si>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</si>
  <si>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</si>
  <si>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</si>
  <si>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</si>
  <si>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</si>
  <si>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</si>
  <si>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</si>
  <si>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</si>
  <si>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</si>
  <si>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</si>
  <si>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</si>
  <si>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</si>
  <si>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</si>
  <si>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</si>
  <si>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</si>
  <si>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</si>
  <si>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</si>
  <si>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</si>
  <si>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</si>
  <si>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</si>
  <si>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</si>
  <si>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</si>
  <si>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</si>
  <si>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</si>
  <si>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</si>
  <si>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</si>
  <si>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</si>
  <si>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</si>
  <si>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</si>
  <si>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</si>
  <si>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</si>
  <si>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</si>
  <si>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</si>
  <si>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</si>
  <si>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</si>
  <si>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</si>
  <si>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</si>
  <si>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</si>
  <si>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</si>
  <si>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</si>
  <si>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</si>
  <si>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</si>
  <si>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</si>
  <si>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</si>
  <si>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</si>
  <si>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</si>
  <si>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</si>
  <si>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</si>
  <si>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</si>
  <si>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</si>
  <si>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</si>
  <si>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</si>
  <si>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</si>
  <si>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</si>
  <si>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</si>
  <si>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</si>
  <si>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</si>
  <si>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</si>
  <si>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</si>
  <si>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</si>
  <si>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</si>
  <si>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</si>
  <si>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</si>
  <si>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</si>
  <si>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</si>
  <si>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</si>
  <si>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</si>
  <si>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</si>
  <si>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</si>
  <si>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</si>
  <si>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</si>
  <si>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</si>
  <si>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</si>
  <si>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</si>
  <si>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</si>
  <si>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</si>
  <si>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</si>
  <si>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</si>
  <si>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</si>
  <si>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</si>
  <si>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</si>
  <si>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</si>
  <si>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</si>
  <si>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</si>
  <si>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</si>
  <si>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</si>
  <si>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</si>
  <si>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</si>
  <si>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</si>
  <si>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</si>
  <si>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</si>
  <si>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</si>
  <si>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</si>
  <si>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</si>
  <si>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</si>
  <si>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</si>
  <si>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</si>
  <si>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</si>
  <si>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</si>
  <si>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</si>
  <si>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</si>
  <si>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</si>
  <si>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</si>
  <si>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</si>
  <si>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</si>
  <si>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</si>
  <si>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</si>
  <si>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</si>
  <si>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</si>
  <si>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</si>
  <si>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</si>
  <si>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</si>
  <si>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</si>
  <si>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</si>
  <si>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</si>
  <si>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</si>
  <si>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</si>
  <si>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</si>
  <si>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</si>
  <si>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</si>
  <si>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</si>
  <si>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</si>
  <si>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</si>
  <si>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</si>
  <si>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</si>
  <si>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</si>
  <si>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</si>
  <si>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</si>
  <si>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</si>
  <si>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</si>
  <si>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</si>
  <si>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</si>
  <si>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</si>
  <si>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</si>
  <si>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</si>
  <si>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</si>
  <si>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</si>
  <si>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</si>
  <si>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</si>
  <si>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</si>
  <si>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</si>
  <si>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</si>
  <si>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</si>
  <si>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</si>
  <si>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</si>
  <si>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</si>
  <si>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</si>
  <si>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</si>
  <si>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</si>
  <si>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</si>
  <si>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</si>
  <si>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</si>
  <si>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</si>
  <si>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</si>
  <si>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</si>
  <si>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</si>
  <si>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</si>
  <si>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</si>
  <si>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</si>
  <si>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</si>
  <si>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</si>
  <si>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</si>
  <si>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</si>
  <si>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</si>
  <si>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</si>
  <si>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</si>
  <si>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</si>
  <si>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</si>
  <si>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</si>
  <si>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</si>
  <si>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</si>
  <si>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</si>
  <si>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</si>
  <si>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</si>
  <si>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</si>
  <si>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</si>
  <si>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</si>
  <si>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</si>
  <si>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</si>
  <si>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</si>
  <si>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</si>
  <si>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</si>
  <si>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</si>
  <si>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</si>
  <si>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</si>
  <si>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</si>
  <si>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</si>
  <si>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</si>
  <si>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</si>
  <si>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</si>
  <si>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</si>
  <si>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</si>
  <si>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</si>
  <si>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</si>
  <si>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</si>
  <si>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</si>
  <si>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</si>
  <si>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</si>
  <si>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</si>
  <si>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</si>
  <si>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</si>
  <si>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</si>
  <si>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</si>
  <si>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</si>
  <si>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</si>
  <si>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</si>
  <si>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</si>
  <si>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</si>
  <si>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</si>
  <si>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</si>
  <si>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</si>
  <si>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</si>
  <si>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</si>
  <si>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</si>
  <si>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</si>
  <si>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</si>
  <si>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</si>
  <si>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</si>
  <si>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</si>
  <si>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</si>
  <si>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</si>
  <si>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</si>
  <si>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</si>
  <si>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</si>
  <si>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</si>
  <si>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</si>
  <si>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</si>
  <si>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</si>
  <si>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</si>
  <si>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</si>
  <si>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</si>
  <si>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</si>
  <si>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</si>
  <si>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</si>
  <si>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</si>
  <si>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</si>
  <si>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</si>
  <si>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</si>
  <si>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</si>
  <si>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</si>
  <si>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</si>
  <si>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</si>
  <si>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</si>
  <si>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</si>
  <si>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</si>
  <si>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</si>
  <si>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</si>
  <si>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</si>
  <si>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</si>
  <si>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</si>
  <si>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</si>
  <si>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</si>
  <si>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</si>
  <si>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</si>
  <si>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</si>
  <si>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</si>
  <si>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</si>
  <si>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</si>
  <si>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</si>
  <si>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</si>
  <si>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</si>
  <si>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</si>
  <si>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</si>
  <si>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</si>
  <si>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</si>
  <si>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</si>
  <si>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</si>
  <si>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</si>
  <si>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</si>
  <si>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</si>
  <si>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</si>
  <si>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</si>
  <si>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</si>
  <si>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</si>
  <si>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</si>
  <si>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</si>
  <si>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</si>
  <si>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</si>
  <si>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</si>
  <si>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</si>
  <si>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</si>
  <si>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</si>
  <si>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</si>
  <si>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</si>
  <si>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</si>
  <si>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</si>
  <si>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</si>
  <si>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</si>
  <si>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</si>
  <si>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</si>
  <si>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</si>
  <si>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</si>
  <si>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</si>
  <si>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</si>
  <si>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</si>
  <si>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</si>
  <si>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</si>
  <si>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</si>
  <si>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</si>
  <si>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</si>
  <si>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</si>
  <si>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</si>
  <si>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</si>
  <si>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</si>
  <si>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</si>
  <si>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</si>
  <si>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</si>
  <si>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</si>
  <si>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</si>
  <si>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</si>
  <si>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</si>
  <si>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</si>
  <si>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</si>
  <si>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</si>
  <si>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</si>
  <si>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</si>
  <si>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</si>
  <si>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</si>
  <si>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</si>
  <si>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</si>
  <si>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</si>
  <si>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</si>
  <si>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</si>
  <si>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</si>
  <si>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</si>
  <si>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</si>
  <si>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</si>
  <si>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</si>
  <si>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</si>
  <si>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</si>
  <si>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</si>
  <si>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</si>
  <si>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</si>
  <si>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</si>
  <si>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</si>
  <si>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</si>
  <si>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</si>
  <si>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</si>
  <si>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</si>
  <si>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</si>
  <si>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</si>
  <si>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</si>
  <si>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</si>
  <si>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</si>
  <si>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</si>
  <si>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</si>
  <si>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</si>
  <si>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</si>
  <si>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</si>
  <si>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</si>
  <si>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</si>
  <si>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</si>
  <si>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</si>
  <si>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</si>
  <si>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</si>
  <si>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</si>
  <si>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</si>
  <si>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</si>
  <si>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</si>
  <si>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</si>
  <si>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</si>
  <si>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</si>
  <si>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</si>
  <si>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</si>
  <si>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</si>
  <si>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</si>
  <si>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</si>
  <si>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</si>
  <si>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</si>
  <si>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</si>
  <si>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</si>
  <si>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</si>
  <si>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</si>
  <si>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</si>
  <si>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</si>
  <si>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</si>
  <si>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</si>
  <si>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</si>
  <si>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</si>
  <si>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</si>
  <si>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</si>
  <si>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</si>
  <si>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</si>
  <si>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</si>
  <si>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</si>
  <si>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</si>
  <si>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</si>
  <si>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</si>
  <si>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</si>
  <si>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</si>
  <si>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</si>
  <si>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</si>
  <si>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</si>
  <si>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</si>
  <si>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</si>
  <si>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</si>
  <si>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</si>
  <si>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</si>
  <si>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</si>
  <si>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</si>
  <si>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</si>
  <si>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</si>
  <si>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</si>
  <si>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</si>
  <si>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</si>
  <si>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</si>
  <si>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</si>
  <si>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</si>
  <si>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</si>
  <si>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</si>
  <si>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</si>
  <si>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</si>
  <si>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</si>
  <si>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</si>
  <si>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</si>
  <si>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</si>
  <si>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</si>
  <si>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</si>
  <si>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</si>
  <si>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</si>
  <si>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</si>
  <si>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</si>
  <si>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</si>
  <si>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</si>
  <si>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</si>
  <si>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</si>
  <si>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</si>
  <si>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</si>
  <si>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</si>
  <si>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</si>
  <si>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</si>
  <si>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</si>
  <si>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</si>
  <si>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</si>
  <si>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</si>
  <si>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</si>
  <si>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</si>
  <si>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</si>
  <si>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</si>
  <si>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</si>
  <si>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</si>
  <si>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</si>
  <si>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</si>
  <si>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</si>
  <si>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</si>
  <si>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</si>
  <si>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</si>
  <si>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</si>
  <si>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</si>
  <si>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</si>
  <si>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</si>
  <si>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</si>
  <si>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</si>
  <si>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</si>
  <si>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</si>
  <si>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</si>
  <si>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</si>
  <si>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</si>
  <si>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</si>
  <si>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</si>
  <si>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</si>
  <si>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</si>
  <si>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</si>
  <si>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</si>
  <si>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</si>
  <si>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</si>
  <si>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</si>
  <si>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</si>
  <si>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</si>
  <si>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</si>
  <si>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</si>
  <si>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</si>
  <si>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</si>
  <si>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</si>
  <si>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</si>
  <si>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</si>
  <si>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</si>
  <si>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</si>
  <si>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</si>
  <si>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</si>
  <si>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</si>
  <si>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</si>
  <si>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</si>
  <si>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</si>
  <si>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</si>
  <si>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</si>
  <si>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</si>
  <si>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</si>
  <si>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</si>
  <si>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</si>
  <si>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</si>
  <si>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</si>
  <si>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</si>
  <si>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</si>
  <si>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</si>
  <si>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</si>
  <si>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</si>
  <si>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</si>
  <si>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</si>
  <si>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</si>
  <si>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</si>
  <si>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</si>
  <si>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</si>
  <si>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</si>
  <si>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</si>
  <si>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</si>
  <si>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</si>
  <si>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</si>
  <si>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</si>
  <si>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</si>
  <si>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</si>
  <si>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</si>
  <si>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</si>
  <si>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</si>
  <si>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</si>
  <si>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</si>
  <si>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</si>
  <si>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</si>
  <si>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</si>
  <si>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</si>
  <si>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</si>
  <si>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</si>
  <si>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</si>
  <si>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</si>
  <si>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</si>
  <si>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</si>
  <si>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</si>
  <si>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</si>
  <si>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</si>
  <si>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</si>
  <si>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</si>
  <si>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</si>
  <si>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</si>
  <si>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</si>
  <si>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</si>
  <si>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</si>
  <si>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</si>
  <si>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</si>
  <si>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Playas de Rosarito, B.C. </t>
  </si>
  <si>
    <t>EFECTIVO</t>
  </si>
  <si>
    <t>G.RUFFO</t>
  </si>
  <si>
    <t>COMEDOR</t>
  </si>
  <si>
    <t>GR-0003</t>
  </si>
  <si>
    <t>CUARTO 1 DER.</t>
  </si>
  <si>
    <t>BWFAB-100099</t>
  </si>
  <si>
    <t>9-DIC-2025</t>
  </si>
  <si>
    <t>CUARTO 2 IZQ.</t>
  </si>
  <si>
    <t>OBSERVACIONES:  LLEVAR BRACKETS DE INSTALACION EXTENDIDOS YA QUE SE VAN INSTALAR SOBRE ROLLERS OUT SIDE. LAS 2 CORTINAS DE LA RECAMARAS</t>
  </si>
  <si>
    <t>MEDIDAS FINALES</t>
  </si>
  <si>
    <t>LAS 2 CORTINAS DE LAS RECAMARAS SON PANEL "L"</t>
  </si>
  <si>
    <r>
      <t>RIEL O CORTINERO DECORATIVO NEGRO  CBTX LAS 3 CORTINA</t>
    </r>
    <r>
      <rPr>
        <sz val="11"/>
        <color theme="1"/>
        <rFont val="Calibri"/>
        <family val="2"/>
        <scheme val="minor"/>
      </rPr>
      <t>S .</t>
    </r>
    <r>
      <rPr>
        <b/>
        <sz val="11"/>
        <color theme="1"/>
        <rFont val="Calibri"/>
        <family val="2"/>
        <scheme val="minor"/>
      </rPr>
      <t>TELA   VF-M520-95-0   ART. 1 Y 2     Y TELA BWFAB-100099  ART. 3</t>
    </r>
  </si>
  <si>
    <t>VINESTERRA  #92-7-1  VINEDOS DEL MAR  CP 22760</t>
  </si>
  <si>
    <t>VINEDOS DEL MAR</t>
  </si>
  <si>
    <t>JOHANA BERNALDEZ ALEXEI</t>
  </si>
  <si>
    <t>GRUFFO</t>
  </si>
  <si>
    <t>VF-MS20-95-0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</si>
</sst>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4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9" fontId="13" fillId="15" borderId="35" xfId="2" applyFont="1" applyFill="1" applyBorder="1" applyAlignment="1" applyProtection="1">
      <alignment horizontal="center" vertical="center"/>
      <protection locked="0"/>
    </xf>
    <xf numFmtId="0" fontId="13" fillId="15" borderId="2" xfId="0" applyFont="1" applyFill="1" applyBorder="1" applyAlignment="1" applyProtection="1">
      <alignment horizontal="center" vertical="center"/>
      <protection locked="0"/>
    </xf>
    <xf numFmtId="0" fontId="2" fillId="15" borderId="61" xfId="0" applyFont="1" applyFill="1" applyBorder="1" applyAlignment="1" applyProtection="1">
      <alignment horizontal="left" vertical="center"/>
      <protection locked="0"/>
    </xf>
    <xf numFmtId="0" fontId="2" fillId="15" borderId="61" xfId="0" applyFont="1" applyFill="1" applyBorder="1" applyAlignment="1" applyProtection="1">
      <alignment horizontal="center" vertical="center"/>
      <protection locked="0"/>
    </xf>
    <xf numFmtId="0" fontId="2" fillId="15" borderId="60" xfId="0" applyFont="1" applyFill="1" applyBorder="1" applyAlignment="1" applyProtection="1">
      <alignment horizontal="left" vertical="center"/>
      <protection locked="0"/>
    </xf>
    <xf numFmtId="0" fontId="2" fillId="15" borderId="60" xfId="0" applyFont="1" applyFill="1" applyBorder="1" applyAlignment="1" applyProtection="1">
      <alignment horizontal="center" vertical="center"/>
      <protection locked="0"/>
    </xf>
    <xf numFmtId="0" fontId="2" fillId="15" borderId="76" xfId="0" applyFont="1" applyFill="1" applyBorder="1" applyAlignment="1" applyProtection="1">
      <alignment horizontal="left" vertical="center"/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opLeftCell="A16" zoomScale="85" zoomScaleNormal="85" workbookViewId="0">
      <selection activeCell="S76" sqref="S76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>GR-0003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VINEDOS DEL MAR</v>
      </c>
      <c r="L4" s="340"/>
      <c r="N4" s="340" t="str">
        <f>'FILL QUOTE-CALCULATIONS'!O6</f>
        <v>VINESTERRA  #92-7-1  VINEDOS DEL MAR  CP 22760</v>
      </c>
      <c r="O4" s="340"/>
      <c r="P4" s="340"/>
      <c r="R4" s="340" t="str">
        <f>'FILL QUOTE-CALCULATIONS'!S6</f>
        <v>EFECTIVO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749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JOHANA BERNALDEZ ALEXEI</v>
      </c>
      <c r="L7" s="340"/>
      <c r="N7" s="347" t="str">
        <f>'FILL QUOTE-CALCULATIONS'!O9</f>
        <v>N/A</v>
      </c>
      <c r="O7" s="340"/>
      <c r="P7" s="340"/>
      <c r="R7" s="340" t="str">
        <f>'FILL QUOTE-CALCULATIONS'!S9</f>
        <v>G.RUFFO</v>
      </c>
      <c r="S7" s="340"/>
      <c r="W7" s="348" t="str">
        <f>'FILL QUOTE-CALCULATIONS'!AC9</f>
        <v>9-DIC-2025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14" t="str">
        <f>'FILL QUOTE-CALCULATIONS'!P12:S12</f>
        <v>HERRAJE</v>
      </c>
      <c r="Q10" s="914"/>
      <c r="R10" s="914"/>
      <c r="S10" s="914"/>
      <c r="T10" s="352" t="str">
        <f>'FILL QUOTE-CALCULATIONS'!T12</f>
        <v>CORTINAS</v>
      </c>
      <c r="U10" s="352" t="str">
        <f>'FILL QUOTE-CALCULATIONS'!W12</f>
        <v>HERRAJE</v>
      </c>
      <c r="V10" s="914" t="str">
        <f>'FILL QUOTE-CALCULATIONS'!AB12</f>
        <v>TOTALES</v>
      </c>
      <c r="W10" s="914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PNL-IZQ.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FRESCURA (TERGAL)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SHEER PLAIN (BATISTE)</v>
      </c>
      <c r="J12" s="360" t="str">
        <f>'FILL QUOTE-CALCULATIONS'!J15</f>
        <v/>
      </c>
      <c r="K12" s="360" t="str">
        <f>IF(OR(C12&lt;1,C12=""),"",'FILL QUOTE-CALCULATIONS'!K15)</f>
        <v>VF-MS20-95-0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CUARTO 1 DER.</v>
      </c>
      <c r="N12" s="362">
        <f>IF(OR(C12&lt;1,C12=""),"",'FILL QUOTE-CALCULATIONS'!N15)</f>
        <v>75</v>
      </c>
      <c r="O12" s="362">
        <f>IF(OR(C12&lt;1,C12=""),"",'FILL QUOTE-CALCULATIONS'!O15)</f>
        <v>89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(CBTX) DECORATIVO RIEL-H, MANUAL</v>
      </c>
      <c r="R12" s="362" t="str">
        <f>IF('FILL QUOTE-CALCULATIONS'!R15="","",'FILL QUOTE-CALCULATIONS'!R15)</f>
        <v>NEGRO</v>
      </c>
      <c r="S12" s="360" t="str">
        <f>IF(OR(C12&lt;1,C12=""),"",IF('FILL QUOTE-CALCULATIONS'!$S$4="INGLES",'FILL QUOTE-CALCULATIONS'!S15,VLOOKUP('FILL QUOTE-CALCULATIONS'!S15,'DROP LIST'!$H$43:$I$46,2,0)))</f>
        <v>TRANSPARENTE</v>
      </c>
      <c r="T12" s="363">
        <f>IF(OR(C12&lt;1,C12=""),"",'FILL QUOTE-CALCULATIONS'!T15)</f>
        <v>156.65</v>
      </c>
      <c r="U12" s="364">
        <f>IF(OR(C12&lt;1,C12=""),"",'FILL QUOTE-CALCULATIONS'!W15)</f>
        <v>374</v>
      </c>
      <c r="V12" s="365">
        <f>IF(OR(C12&lt;1,C12=""),"",IF('FILL QUOTE-CALCULATIONS'!$S$3="DOLLARS",'FILL QUOTE-CALCULATIONS'!AB15,'FILL QUOTE-CALCULATIONS'!AB15*'FILL QUOTE-CALCULATIONS'!$AC$4))</f>
        <v>530.65</v>
      </c>
      <c r="W12" s="366">
        <f>IF(OR(C12&lt;1,C12=""),"",IF('FILL QUOTE-CALCULATIONS'!$S$3="DOLLARS",'FILL QUOTE-CALCULATIONS'!AC15,'FILL QUOTE-CALCULATIONS'!AC15*'FILL QUOTE-CALCULATIONS'!$AC$4))</f>
        <v>530.65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PNL-IZQ.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PLAIN (BATISTE)</v>
      </c>
      <c r="J13" s="360" t="str">
        <f>'FILL QUOTE-CALCULATIONS'!J16</f>
        <v/>
      </c>
      <c r="K13" s="360" t="str">
        <f>IF(OR(C13&lt;1,C13=""),"",'FILL QUOTE-CALCULATIONS'!K16)</f>
        <v>VF-MS20-95-0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CUARTO 2 IZQ.</v>
      </c>
      <c r="N13" s="362">
        <f>IF(OR(C13&lt;1,C13=""),"",'FILL QUOTE-CALCULATIONS'!N16)</f>
        <v>76</v>
      </c>
      <c r="O13" s="362">
        <f>IF(OR(C13&lt;1,C13=""),"",'FILL QUOTE-CALCULATIONS'!O16)</f>
        <v>90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(CBTX) DECORATIVO RIEL-H, MANUAL</v>
      </c>
      <c r="R13" s="362" t="str">
        <f>IF('FILL QUOTE-CALCULATIONS'!R16="","",'FILL QUOTE-CALCULATIONS'!R16)</f>
        <v>NEGRO</v>
      </c>
      <c r="S13" s="360" t="str">
        <f>IF(OR(C13&lt;1,C13=""),"",IF('FILL QUOTE-CALCULATIONS'!$S$4="INGLES",'FILL QUOTE-CALCULATIONS'!S16,VLOOKUP('FILL QUOTE-CALCULATIONS'!S16,'DROP LIST'!$H$43:$I$46,2,0)))</f>
        <v>TRANSPARENTE</v>
      </c>
      <c r="T13" s="363">
        <f>IF(OR(C13&lt;1,C13=""),"",'FILL QUOTE-CALCULATIONS'!T16)</f>
        <v>161.65</v>
      </c>
      <c r="U13" s="364">
        <f>IF(OR(C13&lt;1,C13=""),"",'FILL QUOTE-CALCULATIONS'!W16)</f>
        <v>378.75</v>
      </c>
      <c r="V13" s="365">
        <f>IF(OR(C13&lt;1,C13=""),"",IF('FILL QUOTE-CALCULATIONS'!$S$3="DOLLARS",'FILL QUOTE-CALCULATIONS'!AB16,'FILL QUOTE-CALCULATIONS'!AB16*'FILL QUOTE-CALCULATIONS'!$AC$4))</f>
        <v>540.4</v>
      </c>
      <c r="W13" s="366">
        <f>IF(OR(C13&lt;1,C13=""),"",IF('FILL QUOTE-CALCULATIONS'!$S$3="DOLLARS",'FILL QUOTE-CALCULATIONS'!AC16,'FILL QUOTE-CALCULATIONS'!AC16*'FILL QUOTE-CALCULATIONS'!$AC$4))</f>
        <v>540.4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SHEER PLAIN (BATISTE)</v>
      </c>
      <c r="J14" s="360" t="str">
        <f>'FILL QUOTE-CALCULATIONS'!J17</f>
        <v/>
      </c>
      <c r="K14" s="360" t="str">
        <f>IF(OR(C14&lt;1,C14=""),"",'FILL QUOTE-CALCULATIONS'!K17)</f>
        <v>BWFAB-100099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COMEDOR</v>
      </c>
      <c r="N14" s="362">
        <f>IF(OR(C14&lt;1,C14=""),"",'FILL QUOTE-CALCULATIONS'!N17)</f>
        <v>165</v>
      </c>
      <c r="O14" s="362">
        <f>IF(OR(C14&lt;1,C14=""),"",'FILL QUOTE-CALCULATIONS'!O17)</f>
        <v>90</v>
      </c>
      <c r="P14" s="360" t="str">
        <f>IF(OR(C14&lt;1,C14=""),"",IF('FILL QUOTE-CALCULATIONS'!$S$4="INGLES",'FILL QUOTE-CALCULATIONS'!P17, VLOOKUP('FILL QUOTE-CALCULATIONS'!P17,'DROP LIST'!$E$25:$F$27,2,0)))</f>
        <v>A LA PARED</v>
      </c>
      <c r="Q14" s="360" t="str">
        <f>IF(OR(C14&lt;1,C14=""),"",IF('FILL QUOTE-CALCULATIONS'!$S$4="INGLES",'FILL QUOTE-CALCULATIONS'!Q17,VLOOKUP('FILL QUOTE-CALCULATIONS'!Q17,'DROP LIST'!$H$25:$I$36,2,0)))</f>
        <v>(CBTX) DECORATIVO RIEL-H, MANUAL</v>
      </c>
      <c r="R14" s="362" t="str">
        <f>IF('FILL QUOTE-CALCULATIONS'!R17="","",'FILL QUOTE-CALCULATIONS'!R17)</f>
        <v>NEGRO</v>
      </c>
      <c r="S14" s="360" t="str">
        <f>IF(OR(C14&lt;1,C14=""),"",IF('FILL QUOTE-CALCULATIONS'!$S$4="INGLES",'FILL QUOTE-CALCULATIONS'!S17,VLOOKUP('FILL QUOTE-CALCULATIONS'!S17,'DROP LIST'!$H$43:$I$46,2,0)))</f>
        <v>TRANSPARENTE</v>
      </c>
      <c r="T14" s="363">
        <f>IF(OR(C14&lt;1,C14=""),"",'FILL QUOTE-CALCULATIONS'!T17)</f>
        <v>315.10000000000002</v>
      </c>
      <c r="U14" s="364">
        <f>IF(OR(C14&lt;1,C14=""),"",'FILL QUOTE-CALCULATIONS'!W17)</f>
        <v>801.55000000000007</v>
      </c>
      <c r="V14" s="365">
        <f>IF(OR(C14&lt;1,C14=""),"",IF('FILL QUOTE-CALCULATIONS'!$S$3="DOLLARS",'FILL QUOTE-CALCULATIONS'!AB17,'FILL QUOTE-CALCULATIONS'!AB17*'FILL QUOTE-CALCULATIONS'!$AC$4))</f>
        <v>1116.6500000000001</v>
      </c>
      <c r="W14" s="366">
        <f>IF(OR(C14&lt;1,C14=""),"",IF('FILL QUOTE-CALCULATIONS'!$S$3="DOLLARS",'FILL QUOTE-CALCULATIONS'!AC17,'FILL QUOTE-CALCULATIONS'!AC17*'FILL QUOTE-CALCULATIONS'!$AC$4))</f>
        <v>1116.6500000000001</v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>OBSERVACIONES:  LLEVAR BRACKETS DE INSTALACION EXTENDIDOS YA QUE SE VAN INSTALAR SOBRE ROLLERS OUT SIDE. LAS 2 CORTINAS DE LA RECAMARAS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>LAS 2 CORTINAS DE LAS RECAMARAS SON PANEL "L"</v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>RIEL O CORTINERO DECORATIVO NEGRO  CBTX LAS 3 CORTINAS .TELA   VF-M520-95-0   ART. 1 Y 2     Y TELA BWFAB-100099  ART. 3</v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>MEDIDAS FINALES</v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2187.6999999999998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1093.8499999999999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1093.8499999999999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5" t="s">
        <v>765</v>
      </c>
      <c r="W76" s="915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1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20" t="str">
        <f>IF(S4="INGLES","TOTALS","TOTALES")</f>
        <v>TOTALES</v>
      </c>
      <c r="AI12" s="922"/>
      <c r="AJ12" s="181"/>
      <c r="AK12" s="974" t="s">
        <v>256</v>
      </c>
      <c r="AL12" s="974"/>
      <c r="AM12" s="974"/>
      <c r="AN12" s="975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6" t="s">
        <v>258</v>
      </c>
      <c r="AY12" s="918"/>
      <c r="AZ12" s="918"/>
      <c r="BA12" s="918"/>
      <c r="BB12" s="918"/>
      <c r="BC12" s="917"/>
      <c r="BD12" s="916" t="s">
        <v>189</v>
      </c>
      <c r="BE12" s="917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9" t="str">
        <f>IF('CALC - RIPP- H-RAIL HW 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1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20" t="str">
        <f>IF(S4="INGLES","TOTALS","TOTALES")</f>
        <v>TOTALES</v>
      </c>
      <c r="AI12" s="922"/>
      <c r="AJ12" s="181"/>
      <c r="AK12" s="974" t="s">
        <v>256</v>
      </c>
      <c r="AL12" s="974"/>
      <c r="AM12" s="974"/>
      <c r="AN12" s="975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6" t="s">
        <v>258</v>
      </c>
      <c r="AY12" s="918"/>
      <c r="AZ12" s="918"/>
      <c r="BA12" s="918"/>
      <c r="BB12" s="918"/>
      <c r="BC12" s="917"/>
      <c r="BD12" s="916" t="s">
        <v>189</v>
      </c>
      <c r="BE12" s="917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9" t="str">
        <f>IF('CALC -P.P. - H-RAIL HW'!S4="INGLES","DESCRIPTION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1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20" t="str">
        <f>IF(S4="INGLES","TOTALS","TOTALES")</f>
        <v>TOTALES</v>
      </c>
      <c r="AI12" s="922"/>
      <c r="AJ12" s="181"/>
      <c r="AK12" s="974" t="s">
        <v>256</v>
      </c>
      <c r="AL12" s="974"/>
      <c r="AM12" s="974"/>
      <c r="AN12" s="975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6" t="s">
        <v>258</v>
      </c>
      <c r="AY12" s="918"/>
      <c r="AZ12" s="918"/>
      <c r="BA12" s="918"/>
      <c r="BB12" s="918"/>
      <c r="BC12" s="917"/>
      <c r="BD12" s="916" t="s">
        <v>189</v>
      </c>
      <c r="BE12" s="917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9" t="str">
        <f>IF('CALC -RIPP- MOT.PLUG IN'!S4="INGLES","DESCRIPTION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1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20" t="str">
        <f>IF(S4="INGLES","TOTALS","TOTALES")</f>
        <v>TOTALES</v>
      </c>
      <c r="AI12" s="922"/>
      <c r="AJ12" s="181"/>
      <c r="AK12" s="974" t="s">
        <v>256</v>
      </c>
      <c r="AL12" s="974"/>
      <c r="AM12" s="974"/>
      <c r="AN12" s="975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6" t="s">
        <v>258</v>
      </c>
      <c r="AY12" s="918"/>
      <c r="AZ12" s="918"/>
      <c r="BA12" s="918"/>
      <c r="BB12" s="918"/>
      <c r="BC12" s="917"/>
      <c r="BD12" s="916" t="s">
        <v>189</v>
      </c>
      <c r="BE12" s="917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9" t="str">
        <f>IF('CALC -P.P.- MOT.PLUG IN 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6" t="s">
        <v>348</v>
      </c>
      <c r="R3" s="977"/>
      <c r="S3" s="977"/>
      <c r="T3" s="978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9" t="s">
        <v>17</v>
      </c>
      <c r="C4" s="985" t="s">
        <v>18</v>
      </c>
      <c r="D4" s="985"/>
      <c r="E4" s="985"/>
      <c r="F4" s="985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9"/>
      <c r="C5" s="985"/>
      <c r="D5" s="985"/>
      <c r="E5" s="985"/>
      <c r="F5" s="985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82" t="s">
        <v>97</v>
      </c>
      <c r="D17" s="983"/>
      <c r="E17" s="983"/>
      <c r="F17" s="983"/>
      <c r="G17" s="983"/>
      <c r="H17" s="983"/>
      <c r="I17" s="984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156.65</v>
      </c>
      <c r="D19" s="109">
        <f>'FILL QUOTE-CALCULATIONS'!BF16</f>
        <v>161.65</v>
      </c>
      <c r="E19" s="109">
        <f>'FILL QUOTE-CALCULATIONS'!BF17</f>
        <v>315.10000000000002</v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 t="str">
        <f>'FILL QUOTE-CALCULATIONS'!AN15</f>
        <v>N/A</v>
      </c>
      <c r="D24" s="73" t="str">
        <f>'FILL QUOTE-CALCULATIONS'!AN16</f>
        <v>N/A</v>
      </c>
      <c r="E24" s="73" t="str">
        <f>'FILL QUOTE-CALCULATIONS'!AN17</f>
        <v>N/A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82" t="s">
        <v>98</v>
      </c>
      <c r="D27" s="983"/>
      <c r="E27" s="983"/>
      <c r="F27" s="983"/>
      <c r="G27" s="983"/>
      <c r="H27" s="983"/>
      <c r="I27" s="984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313.3</v>
      </c>
      <c r="D29" s="119">
        <f>E19</f>
        <v>315.10000000000002</v>
      </c>
      <c r="E29" s="119">
        <f>E19</f>
        <v>315.10000000000002</v>
      </c>
      <c r="F29" s="119">
        <f>D19*2</f>
        <v>323.3</v>
      </c>
      <c r="G29" s="119" t="str">
        <f>G19</f>
        <v/>
      </c>
      <c r="H29" s="119">
        <f>E19*2</f>
        <v>630.20000000000005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80" t="s">
        <v>91</v>
      </c>
      <c r="D38" s="981"/>
      <c r="F38" s="980" t="s">
        <v>92</v>
      </c>
      <c r="G38" s="981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9" t="s">
        <v>17</v>
      </c>
      <c r="C4" s="985" t="s">
        <v>106</v>
      </c>
      <c r="D4" s="985"/>
      <c r="E4" s="985"/>
      <c r="F4" s="985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9"/>
      <c r="C5" s="985"/>
      <c r="D5" s="985"/>
      <c r="E5" s="985"/>
      <c r="F5" s="985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82" t="s">
        <v>97</v>
      </c>
      <c r="D17" s="983"/>
      <c r="E17" s="983"/>
      <c r="F17" s="983"/>
      <c r="G17" s="983"/>
      <c r="H17" s="983"/>
      <c r="I17" s="984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 t="str">
        <f>'FILL QUOTE-CALCULATIONS'!AN15</f>
        <v>N/A</v>
      </c>
      <c r="D24" s="73" t="str">
        <f>'FILL QUOTE-CALCULATIONS'!AN16</f>
        <v>N/A</v>
      </c>
      <c r="E24" s="73" t="str">
        <f>'FILL QUOTE-CALCULATIONS'!AN17</f>
        <v>N/A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82" t="s">
        <v>98</v>
      </c>
      <c r="D27" s="983"/>
      <c r="E27" s="983"/>
      <c r="F27" s="983"/>
      <c r="G27" s="983"/>
      <c r="H27" s="983"/>
      <c r="I27" s="984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80" t="s">
        <v>91</v>
      </c>
      <c r="D38" s="981"/>
      <c r="F38" s="980" t="s">
        <v>92</v>
      </c>
      <c r="G38" s="981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6" t="s">
        <v>17</v>
      </c>
      <c r="C4" s="986"/>
      <c r="D4" s="987" t="s">
        <v>106</v>
      </c>
      <c r="E4" s="987"/>
      <c r="F4" s="987"/>
      <c r="G4" s="987"/>
      <c r="H4" s="987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6"/>
      <c r="C5" s="986"/>
      <c r="D5" s="987"/>
      <c r="E5" s="987"/>
      <c r="F5" s="987"/>
      <c r="G5" s="987"/>
      <c r="H5" s="987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8" t="s">
        <v>48</v>
      </c>
      <c r="E15" s="989"/>
      <c r="F15" s="989"/>
      <c r="G15" s="989"/>
      <c r="H15" s="989"/>
      <c r="I15" s="989"/>
      <c r="J15" s="989"/>
      <c r="K15" s="989"/>
      <c r="L15" s="989"/>
      <c r="M15" s="989"/>
      <c r="N15" s="989"/>
      <c r="O15" s="989"/>
      <c r="P15" s="989"/>
      <c r="Q15" s="990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91" t="s">
        <v>83</v>
      </c>
      <c r="C56" s="992"/>
      <c r="D56" s="992"/>
      <c r="E56" s="992"/>
      <c r="F56" s="992"/>
      <c r="G56" s="992"/>
      <c r="H56" s="992"/>
      <c r="I56" s="992"/>
      <c r="J56" s="992"/>
      <c r="K56" s="992"/>
      <c r="L56" s="992"/>
      <c r="M56" s="992"/>
      <c r="N56" s="992"/>
      <c r="O56" s="992"/>
      <c r="P56" s="992"/>
      <c r="Q56" s="992"/>
      <c r="R56" s="992"/>
      <c r="S56" s="992"/>
      <c r="T56" s="992"/>
      <c r="U56" s="992"/>
      <c r="V56" s="993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abSelected="1" topLeftCell="R1" zoomScale="85" zoomScaleNormal="85" workbookViewId="0">
      <pane ySplit="14" topLeftCell="A71" activePane="bottomLeft" state="frozen"/>
      <selection pane="bottomLeft" activeCell="K18" sqref="K18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7" width="12.7109375" style="175" customWidth="1"/>
    <col min="8" max="8" width="24.7109375" style="175" customWidth="1"/>
    <col min="9" max="9" width="29.85546875" style="175" customWidth="1"/>
    <col min="10" max="10" width="15.42578125" style="175" customWidth="1"/>
    <col min="11" max="11" width="34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753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724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18.25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763</v>
      </c>
      <c r="L6" s="214"/>
      <c r="O6" s="213" t="s">
        <v>762</v>
      </c>
      <c r="P6" s="214"/>
      <c r="Q6" s="214"/>
      <c r="R6" s="211"/>
      <c r="S6" s="213" t="s">
        <v>750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749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764</v>
      </c>
      <c r="L9" s="214"/>
      <c r="O9" s="220" t="s">
        <v>122</v>
      </c>
      <c r="P9" s="214"/>
      <c r="Q9" s="214"/>
      <c r="R9" s="211"/>
      <c r="S9" s="213" t="s">
        <v>751</v>
      </c>
      <c r="T9" s="214"/>
      <c r="AC9" s="221" t="s">
        <v>756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2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5" t="str">
        <f>IF(S4="INGLES","TOTALS","TOTALES")</f>
        <v>TOTALES</v>
      </c>
      <c r="AC12" s="926"/>
      <c r="AD12" s="181"/>
      <c r="AE12" s="923" t="s">
        <v>256</v>
      </c>
      <c r="AF12" s="923"/>
      <c r="AG12" s="923"/>
      <c r="AH12" s="924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6" t="s">
        <v>258</v>
      </c>
      <c r="AS12" s="918"/>
      <c r="AT12" s="918"/>
      <c r="AU12" s="918"/>
      <c r="AV12" s="918"/>
      <c r="AW12" s="917"/>
      <c r="AX12" s="916" t="s">
        <v>189</v>
      </c>
      <c r="AY12" s="917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132</v>
      </c>
      <c r="F15" s="179" t="s">
        <v>116</v>
      </c>
      <c r="G15" s="907">
        <v>2</v>
      </c>
      <c r="H15" s="906" t="s">
        <v>187</v>
      </c>
      <c r="I15" s="906" t="s">
        <v>184</v>
      </c>
      <c r="J15" s="179" t="str">
        <f t="shared" ref="J15:J22" si="0">IF(OR(C15="",C15&lt;1),"",IF(H15="C.O.M.",CEILING(AQ15,0.5),""))</f>
        <v/>
      </c>
      <c r="K15" s="672" t="s">
        <v>766</v>
      </c>
      <c r="L15" s="179" t="s">
        <v>122</v>
      </c>
      <c r="M15" s="672" t="s">
        <v>754</v>
      </c>
      <c r="N15" s="673">
        <v>75</v>
      </c>
      <c r="O15" s="673">
        <v>89</v>
      </c>
      <c r="P15" s="197" t="s">
        <v>266</v>
      </c>
      <c r="Q15" s="908" t="s">
        <v>342</v>
      </c>
      <c r="R15" s="176" t="s">
        <v>128</v>
      </c>
      <c r="S15" s="179" t="s">
        <v>290</v>
      </c>
      <c r="T15" s="895">
        <f t="shared" ref="T15:T62" si="1">IF(E15="",0,IF(OR(C15&lt;1,C15=""),"",BF15))</f>
        <v>156.65</v>
      </c>
      <c r="U15" s="668">
        <v>0.3</v>
      </c>
      <c r="V15" s="669">
        <v>0.5</v>
      </c>
      <c r="W15" s="896">
        <f t="shared" ref="W15:W62" si="2">IF(OR(C15&lt;1,C15=""),"",BI15)</f>
        <v>374</v>
      </c>
      <c r="X15" s="694">
        <v>0.3</v>
      </c>
      <c r="Y15" s="690">
        <v>0.5</v>
      </c>
      <c r="Z15" s="667">
        <f>T15*IF($L$4="RESIDENCIAL",1-U15,1-V15)+W15*IF($L$4="RESIDENCIAL",1-X15,1-Y15)</f>
        <v>265.32499999999999</v>
      </c>
      <c r="AA15" s="659">
        <f>IF(E15="",0,IF(OR(C15&lt;1,C15=""),"",IF($S$3="PESOS",Z15*C15*$AC$4,Z15*C15)))</f>
        <v>265.32499999999999</v>
      </c>
      <c r="AB15" s="895">
        <f t="shared" ref="AB15:AB62" si="3">IF(E15="",0,IF(OR(C15&lt;1,C15=""),"",T15+W15))</f>
        <v>530.65</v>
      </c>
      <c r="AC15" s="896">
        <f>IF(E15="",0,IF(OR(C15&lt;1,C15=""),"",IF($S$3="PESOS",AB15*C15*$AC$4, AB15*C15)))</f>
        <v>530.65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3.75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166.25</v>
      </c>
      <c r="AJ15" s="307">
        <f t="shared" ref="AJ15:AJ62" si="9">IF(C15="","",O15+AG15+AH15)</f>
        <v>106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RAILROAD</v>
      </c>
      <c r="AM15" s="308">
        <f t="shared" ref="AM15:AM62" si="12">IF(C15="","",AI15/AK15)</f>
        <v>1.4088983050847457</v>
      </c>
      <c r="AN15" s="309" t="str">
        <f t="shared" ref="AN15:AN62" si="13">IF(C15="","",IF(AL15="RAILROAD","N/A",IF(AK15&lt;60,CEILING(AM15,0.5),CEILING(AM15,0.25))))</f>
        <v>N/A</v>
      </c>
      <c r="AO15" s="309">
        <f t="shared" ref="AO15:AO62" si="14">IF(C15="","",IF(AL15="VERTICAL",AN15*AK15/54,CEILING(AI15/54,0.5)))</f>
        <v>3.5</v>
      </c>
      <c r="AP15" s="308">
        <f t="shared" ref="AP15:AP62" si="15">IF(C15="","",IF(AL15="VERTICAL",CEILING(AN15*AJ15/36/0.93,0.25),CEILING(AI15/36/0.93,0.25)))</f>
        <v>5</v>
      </c>
      <c r="AQ15" s="310">
        <f t="shared" ref="AQ15:AQ62" si="16">IF(C15="","",AP15*C15)</f>
        <v>5</v>
      </c>
      <c r="AR15" s="306">
        <f t="shared" ref="AR15:AR62" si="17">IF(C15="","",CEILING(AI15,1))</f>
        <v>167</v>
      </c>
      <c r="AS15" s="308">
        <f t="shared" ref="AS15:AS62" si="18">IF(C15="","",O15+(2*$AG$3)+2+1)</f>
        <v>100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9.7000000000000011</v>
      </c>
      <c r="AW15" s="310">
        <f t="shared" ref="AW15:AW62" si="22">IF(C15="","",AV15*C15)</f>
        <v>9.7000000000000011</v>
      </c>
      <c r="AX15" s="311">
        <f t="shared" ref="AX15:AX62" si="23">IF(C15="","",N15/12/(1-$AX$13))</f>
        <v>6.7934782608695645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99.750000000000014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56.875</v>
      </c>
      <c r="BF15" s="313">
        <f>IF(C15="","",CEILING(BA15+BC15+BE15,0.05))</f>
        <v>156.65</v>
      </c>
      <c r="BG15" s="316">
        <f>IF(C15="","",IF(Q15="N/A",0,VLOOKUP(Q15,'COST - SELL'!$B$80:$I$91,8,0)*'FILL QUOTE-CALCULATIONS'!AX15))</f>
        <v>356.31793478260869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17.650000000000002</v>
      </c>
      <c r="BI15" s="316">
        <f t="shared" ref="BI15:BI62" si="28">IF(C15="","",CEILING(BG15+BH15,0.05))</f>
        <v>374</v>
      </c>
      <c r="BJ15" s="316">
        <f t="shared" ref="BJ15:BJ62" si="29">IF(C15="","",BF15+BI15)</f>
        <v>530.65</v>
      </c>
      <c r="BL15" s="222">
        <f>BG15/AX15</f>
        <v>52.45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273</v>
      </c>
      <c r="E16" s="179" t="s">
        <v>132</v>
      </c>
      <c r="F16" s="179" t="s">
        <v>116</v>
      </c>
      <c r="G16" s="907">
        <v>2</v>
      </c>
      <c r="H16" s="906" t="s">
        <v>187</v>
      </c>
      <c r="I16" s="906" t="s">
        <v>184</v>
      </c>
      <c r="J16" s="179" t="str">
        <f t="shared" si="0"/>
        <v/>
      </c>
      <c r="K16" s="672" t="s">
        <v>766</v>
      </c>
      <c r="L16" s="179" t="s">
        <v>122</v>
      </c>
      <c r="M16" s="672" t="s">
        <v>757</v>
      </c>
      <c r="N16" s="673">
        <v>76</v>
      </c>
      <c r="O16" s="673">
        <v>90</v>
      </c>
      <c r="P16" s="197" t="s">
        <v>266</v>
      </c>
      <c r="Q16" s="908" t="s">
        <v>342</v>
      </c>
      <c r="R16" s="176" t="s">
        <v>128</v>
      </c>
      <c r="S16" s="179" t="s">
        <v>290</v>
      </c>
      <c r="T16" s="895">
        <f t="shared" si="1"/>
        <v>161.65</v>
      </c>
      <c r="U16" s="668">
        <v>0.3</v>
      </c>
      <c r="V16" s="669">
        <v>0.5</v>
      </c>
      <c r="W16" s="896">
        <f t="shared" si="2"/>
        <v>378.75</v>
      </c>
      <c r="X16" s="694">
        <v>0.3</v>
      </c>
      <c r="Y16" s="690">
        <v>0.5</v>
      </c>
      <c r="Z16" s="667">
        <f>IF(E16="",0,T16*IF($L$4="RESIDENCIAL",1-U16,1-V16)+W16*IF($L$4="RESIDENCIAL",1-X16,1-Y16))</f>
        <v>270.2</v>
      </c>
      <c r="AA16" s="659">
        <f>IF(E16="",0,IF(OR(C16&lt;1,C16=""),"",IF($S$3="PESOS",Z16*C16*$AC$4, Z16*C16)))</f>
        <v>270.2</v>
      </c>
      <c r="AB16" s="895">
        <f t="shared" si="3"/>
        <v>540.4</v>
      </c>
      <c r="AC16" s="896">
        <f>IF(E16="",0,IF(OR(C16&lt;1,C16=""),"",IF($S$3="PESOS",AB16*C16*$AC$4, AB16*C16)))</f>
        <v>540.4</v>
      </c>
      <c r="AD16" s="181"/>
      <c r="AE16" s="883">
        <f t="shared" si="4"/>
        <v>12.5</v>
      </c>
      <c r="AF16" s="883">
        <f t="shared" si="5"/>
        <v>3.8000000000000003</v>
      </c>
      <c r="AG16" s="883">
        <f t="shared" si="6"/>
        <v>9</v>
      </c>
      <c r="AH16" s="884">
        <f t="shared" si="7"/>
        <v>8</v>
      </c>
      <c r="AI16" s="317">
        <f t="shared" si="8"/>
        <v>168.3</v>
      </c>
      <c r="AJ16" s="304">
        <f t="shared" si="9"/>
        <v>107</v>
      </c>
      <c r="AK16" s="304">
        <f t="shared" si="10"/>
        <v>118</v>
      </c>
      <c r="AL16" s="318" t="str">
        <f t="shared" si="11"/>
        <v>RAILROAD</v>
      </c>
      <c r="AM16" s="318">
        <f t="shared" si="12"/>
        <v>1.4262711864406781</v>
      </c>
      <c r="AN16" s="319" t="str">
        <f t="shared" si="13"/>
        <v>N/A</v>
      </c>
      <c r="AO16" s="319">
        <f t="shared" si="14"/>
        <v>3.5</v>
      </c>
      <c r="AP16" s="318">
        <f t="shared" si="15"/>
        <v>5.25</v>
      </c>
      <c r="AQ16" s="320">
        <f t="shared" si="16"/>
        <v>5.25</v>
      </c>
      <c r="AR16" s="306">
        <f t="shared" si="17"/>
        <v>169</v>
      </c>
      <c r="AS16" s="308">
        <f t="shared" si="18"/>
        <v>101</v>
      </c>
      <c r="AT16" s="308">
        <f t="shared" si="19"/>
        <v>54</v>
      </c>
      <c r="AU16" s="308" t="str">
        <f t="shared" si="20"/>
        <v>VERTICAL</v>
      </c>
      <c r="AV16" s="308">
        <f t="shared" si="21"/>
        <v>9.8000000000000007</v>
      </c>
      <c r="AW16" s="310">
        <f t="shared" si="22"/>
        <v>9.8000000000000007</v>
      </c>
      <c r="AX16" s="321">
        <f t="shared" si="23"/>
        <v>6.8840579710144922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104.73750000000001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56.875</v>
      </c>
      <c r="BF16" s="313">
        <f t="shared" ref="BF16:BF62" si="30">IF(C16="","",CEILING(BA16+BC16+BE16,0.05))</f>
        <v>161.65</v>
      </c>
      <c r="BG16" s="316">
        <f>IF(C16="","",IF(Q16="N/A",0,VLOOKUP(Q16,'COST - SELL'!$B$80:$I$91,8,0)*'FILL QUOTE-CALCULATIONS'!AX16))</f>
        <v>361.06884057971013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17.650000000000002</v>
      </c>
      <c r="BI16" s="316">
        <f t="shared" si="28"/>
        <v>378.75</v>
      </c>
      <c r="BJ16" s="316">
        <f t="shared" si="29"/>
        <v>540.4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907">
        <v>2</v>
      </c>
      <c r="H17" s="906" t="s">
        <v>187</v>
      </c>
      <c r="I17" s="906" t="s">
        <v>184</v>
      </c>
      <c r="J17" s="179" t="str">
        <f t="shared" si="0"/>
        <v/>
      </c>
      <c r="K17" s="672" t="s">
        <v>755</v>
      </c>
      <c r="L17" s="179" t="s">
        <v>122</v>
      </c>
      <c r="M17" s="672" t="s">
        <v>752</v>
      </c>
      <c r="N17" s="673">
        <v>165</v>
      </c>
      <c r="O17" s="673">
        <v>90</v>
      </c>
      <c r="P17" s="197" t="s">
        <v>266</v>
      </c>
      <c r="Q17" s="908" t="s">
        <v>342</v>
      </c>
      <c r="R17" s="176" t="s">
        <v>128</v>
      </c>
      <c r="S17" s="179" t="s">
        <v>290</v>
      </c>
      <c r="T17" s="895">
        <f t="shared" si="1"/>
        <v>315.10000000000002</v>
      </c>
      <c r="U17" s="668">
        <v>0.3</v>
      </c>
      <c r="V17" s="669">
        <v>0.5</v>
      </c>
      <c r="W17" s="896">
        <f t="shared" si="2"/>
        <v>801.55000000000007</v>
      </c>
      <c r="X17" s="694">
        <v>0.3</v>
      </c>
      <c r="Y17" s="690">
        <v>0.5</v>
      </c>
      <c r="Z17" s="667">
        <f t="shared" ref="Z17:Z62" si="32">IF(E17="",0,T17*IF($L$4="RESIDENCIAL",1-U17,1-V17)+W17*IF($L$4="RESIDENCIAL",1-X17,1-Y17))</f>
        <v>558.32500000000005</v>
      </c>
      <c r="AA17" s="659">
        <f t="shared" ref="AA17:AA62" si="33">IF(E17="",0,IF(OR(C17&lt;1,C17=""),"",IF($S$3="PESOS",Z17*C17*$AC$4, Z17*C17)))</f>
        <v>558.32500000000005</v>
      </c>
      <c r="AB17" s="895">
        <f t="shared" si="3"/>
        <v>1116.6500000000001</v>
      </c>
      <c r="AC17" s="896">
        <f t="shared" ref="AC17:AC62" si="34">IF(E17="",0,IF(OR(C17&lt;1,C17=""),"",IF($S$3="PESOS",AB17*C17*$AC$4, AB17*C17)))</f>
        <v>1116.6500000000001</v>
      </c>
      <c r="AD17" s="181"/>
      <c r="AE17" s="883">
        <f t="shared" si="4"/>
        <v>12.5</v>
      </c>
      <c r="AF17" s="883">
        <f t="shared" si="5"/>
        <v>8.25</v>
      </c>
      <c r="AG17" s="883">
        <f t="shared" si="6"/>
        <v>9</v>
      </c>
      <c r="AH17" s="884">
        <f t="shared" si="7"/>
        <v>8</v>
      </c>
      <c r="AI17" s="317">
        <f t="shared" si="8"/>
        <v>350.75</v>
      </c>
      <c r="AJ17" s="304">
        <f t="shared" si="9"/>
        <v>107</v>
      </c>
      <c r="AK17" s="304">
        <f t="shared" si="10"/>
        <v>118</v>
      </c>
      <c r="AL17" s="318" t="str">
        <f t="shared" si="11"/>
        <v>RAILROAD</v>
      </c>
      <c r="AM17" s="318">
        <f t="shared" si="12"/>
        <v>2.972457627118644</v>
      </c>
      <c r="AN17" s="319" t="str">
        <f t="shared" si="13"/>
        <v>N/A</v>
      </c>
      <c r="AO17" s="319">
        <f t="shared" si="14"/>
        <v>6.5</v>
      </c>
      <c r="AP17" s="318">
        <f t="shared" si="15"/>
        <v>10.5</v>
      </c>
      <c r="AQ17" s="320">
        <f t="shared" si="16"/>
        <v>10.5</v>
      </c>
      <c r="AR17" s="306">
        <f t="shared" si="17"/>
        <v>351</v>
      </c>
      <c r="AS17" s="308">
        <f t="shared" si="18"/>
        <v>101</v>
      </c>
      <c r="AT17" s="308">
        <f t="shared" si="19"/>
        <v>54</v>
      </c>
      <c r="AU17" s="308" t="str">
        <f t="shared" si="20"/>
        <v>VERTICAL</v>
      </c>
      <c r="AV17" s="308">
        <f t="shared" si="21"/>
        <v>19.5</v>
      </c>
      <c r="AW17" s="310">
        <f t="shared" si="22"/>
        <v>19.5</v>
      </c>
      <c r="AX17" s="321">
        <f t="shared" si="23"/>
        <v>14.945652173913043</v>
      </c>
      <c r="AY17" s="308">
        <f t="shared" si="24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209.47500000000002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105.625</v>
      </c>
      <c r="BF17" s="313">
        <f t="shared" si="30"/>
        <v>315.10000000000002</v>
      </c>
      <c r="BG17" s="316">
        <f>IF(C17="","",IF(Q17="N/A",0,VLOOKUP(Q17,'COST - SELL'!$B$80:$I$91,8,0)*'FILL QUOTE-CALCULATIONS'!AX17))</f>
        <v>783.89945652173913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17.650000000000002</v>
      </c>
      <c r="BI17" s="316">
        <f t="shared" si="28"/>
        <v>801.55000000000007</v>
      </c>
      <c r="BJ17" s="316">
        <f t="shared" si="29"/>
        <v>1116.6500000000001</v>
      </c>
    </row>
    <row r="18" spans="2:62" x14ac:dyDescent="0.25">
      <c r="B18" s="231">
        <f t="shared" si="31"/>
        <v>4</v>
      </c>
      <c r="C18" s="180"/>
      <c r="D18" s="178"/>
      <c r="E18" s="179"/>
      <c r="F18" s="906"/>
      <c r="G18" s="907"/>
      <c r="H18" s="906"/>
      <c r="I18" s="906"/>
      <c r="J18" s="179"/>
      <c r="K18" s="672"/>
      <c r="L18" s="179"/>
      <c r="M18" s="672"/>
      <c r="N18" s="673"/>
      <c r="O18" s="673"/>
      <c r="P18" s="197"/>
      <c r="Q18" s="908"/>
      <c r="R18" s="176"/>
      <c r="S18" s="179"/>
      <c r="T18" s="895"/>
      <c r="U18" s="668"/>
      <c r="V18" s="669"/>
      <c r="W18" s="896"/>
      <c r="X18" s="694"/>
      <c r="Y18" s="690"/>
      <c r="Z18" s="667"/>
      <c r="AA18" s="659"/>
      <c r="AB18" s="895"/>
      <c r="AC18" s="896"/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/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/>
      <c r="V19" s="669"/>
      <c r="W19" s="896" t="str">
        <f t="shared" si="2"/>
        <v/>
      </c>
      <c r="X19" s="694"/>
      <c r="Y19" s="690"/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hidden="1" x14ac:dyDescent="0.25">
      <c r="B20" s="231">
        <f t="shared" si="31"/>
        <v>6</v>
      </c>
      <c r="C20" s="180"/>
      <c r="D20" s="178"/>
      <c r="E20" s="179"/>
      <c r="F20" s="179"/>
      <c r="G20" s="671"/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/>
      <c r="V20" s="669"/>
      <c r="W20" s="896" t="str">
        <f t="shared" si="2"/>
        <v/>
      </c>
      <c r="X20" s="694"/>
      <c r="Y20" s="690"/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hidden="1" x14ac:dyDescent="0.25">
      <c r="B21" s="231">
        <f t="shared" si="31"/>
        <v>7</v>
      </c>
      <c r="C21" s="180"/>
      <c r="D21" s="178"/>
      <c r="E21" s="179"/>
      <c r="F21" s="179"/>
      <c r="G21" s="671"/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/>
      <c r="V21" s="669"/>
      <c r="W21" s="896" t="str">
        <f t="shared" si="2"/>
        <v/>
      </c>
      <c r="X21" s="694"/>
      <c r="Y21" s="690"/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hidden="1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/>
      <c r="V22" s="669"/>
      <c r="W22" s="896" t="str">
        <f t="shared" si="2"/>
        <v/>
      </c>
      <c r="X22" s="694"/>
      <c r="Y22" s="690"/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hidden="1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/>
      <c r="V23" s="669"/>
      <c r="W23" s="896" t="str">
        <f t="shared" si="2"/>
        <v/>
      </c>
      <c r="X23" s="694"/>
      <c r="Y23" s="690"/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hidden="1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" si="36">IF(OR(C24="",C24&lt;1),"",IF(H24="C.O.M.",CEILING(AQ24,0.5),""))</f>
        <v/>
      </c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/>
      <c r="V24" s="669"/>
      <c r="W24" s="896" t="str">
        <f t="shared" si="2"/>
        <v/>
      </c>
      <c r="X24" s="694"/>
      <c r="Y24" s="690"/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hidden="1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/>
      <c r="V25" s="669"/>
      <c r="W25" s="896" t="str">
        <f t="shared" si="2"/>
        <v/>
      </c>
      <c r="X25" s="694"/>
      <c r="Y25" s="690"/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hidden="1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/>
      <c r="V26" s="669"/>
      <c r="W26" s="896" t="str">
        <f t="shared" si="2"/>
        <v/>
      </c>
      <c r="X26" s="694"/>
      <c r="Y26" s="690"/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hidden="1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/>
      <c r="V27" s="669"/>
      <c r="W27" s="896" t="str">
        <f t="shared" si="2"/>
        <v/>
      </c>
      <c r="X27" s="694"/>
      <c r="Y27" s="690"/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hidden="1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/>
      <c r="V28" s="669"/>
      <c r="W28" s="896" t="str">
        <f t="shared" si="2"/>
        <v/>
      </c>
      <c r="X28" s="694"/>
      <c r="Y28" s="690"/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hidden="1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/>
      <c r="V29" s="669"/>
      <c r="W29" s="896" t="str">
        <f t="shared" si="2"/>
        <v/>
      </c>
      <c r="X29" s="694"/>
      <c r="Y29" s="690"/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hidden="1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/>
      <c r="V30" s="669"/>
      <c r="W30" s="896" t="str">
        <f t="shared" si="2"/>
        <v/>
      </c>
      <c r="X30" s="694"/>
      <c r="Y30" s="690"/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hidden="1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/>
      <c r="V31" s="669"/>
      <c r="W31" s="896" t="str">
        <f t="shared" si="2"/>
        <v/>
      </c>
      <c r="X31" s="694"/>
      <c r="Y31" s="690"/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hidden="1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/>
      <c r="V32" s="669"/>
      <c r="W32" s="896" t="str">
        <f t="shared" si="2"/>
        <v/>
      </c>
      <c r="X32" s="694"/>
      <c r="Y32" s="690"/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hidden="1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/>
      <c r="V33" s="669"/>
      <c r="W33" s="896" t="str">
        <f t="shared" si="2"/>
        <v/>
      </c>
      <c r="X33" s="694"/>
      <c r="Y33" s="690"/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hidden="1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/>
      <c r="V34" s="669"/>
      <c r="W34" s="896" t="str">
        <f t="shared" si="2"/>
        <v/>
      </c>
      <c r="X34" s="694"/>
      <c r="Y34" s="690"/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hidden="1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/>
      <c r="V35" s="669"/>
      <c r="W35" s="896" t="str">
        <f t="shared" si="2"/>
        <v/>
      </c>
      <c r="X35" s="694"/>
      <c r="Y35" s="690"/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hidden="1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/>
      <c r="V36" s="669"/>
      <c r="W36" s="896" t="str">
        <f t="shared" si="2"/>
        <v/>
      </c>
      <c r="X36" s="694"/>
      <c r="Y36" s="690"/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hidden="1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/>
      <c r="V37" s="669"/>
      <c r="W37" s="896" t="str">
        <f t="shared" si="2"/>
        <v/>
      </c>
      <c r="X37" s="694"/>
      <c r="Y37" s="690"/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hidden="1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/>
      <c r="V38" s="669"/>
      <c r="W38" s="896" t="str">
        <f t="shared" si="2"/>
        <v/>
      </c>
      <c r="X38" s="694"/>
      <c r="Y38" s="690"/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hidden="1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/>
      <c r="V39" s="669"/>
      <c r="W39" s="896" t="str">
        <f t="shared" si="2"/>
        <v/>
      </c>
      <c r="X39" s="694"/>
      <c r="Y39" s="690"/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hidden="1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/>
      <c r="V40" s="669"/>
      <c r="W40" s="896" t="str">
        <f t="shared" si="2"/>
        <v/>
      </c>
      <c r="X40" s="694"/>
      <c r="Y40" s="690"/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hidden="1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/>
      <c r="V41" s="669"/>
      <c r="W41" s="896" t="str">
        <f t="shared" si="2"/>
        <v/>
      </c>
      <c r="X41" s="694"/>
      <c r="Y41" s="690"/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hidden="1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/>
      <c r="V42" s="669"/>
      <c r="W42" s="896" t="str">
        <f t="shared" si="2"/>
        <v/>
      </c>
      <c r="X42" s="694"/>
      <c r="Y42" s="690"/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hidden="1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/>
      <c r="V43" s="669"/>
      <c r="W43" s="896" t="str">
        <f t="shared" si="2"/>
        <v/>
      </c>
      <c r="X43" s="694"/>
      <c r="Y43" s="690"/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hidden="1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/>
      <c r="V44" s="669"/>
      <c r="W44" s="896" t="str">
        <f t="shared" si="2"/>
        <v/>
      </c>
      <c r="X44" s="694"/>
      <c r="Y44" s="690"/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hidden="1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/>
      <c r="V45" s="669"/>
      <c r="W45" s="896" t="str">
        <f t="shared" si="2"/>
        <v/>
      </c>
      <c r="X45" s="694"/>
      <c r="Y45" s="690"/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hidden="1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/>
      <c r="V46" s="669"/>
      <c r="W46" s="896" t="str">
        <f t="shared" si="2"/>
        <v/>
      </c>
      <c r="X46" s="694"/>
      <c r="Y46" s="690"/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hidden="1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/>
      <c r="V47" s="669"/>
      <c r="W47" s="896" t="str">
        <f t="shared" si="2"/>
        <v/>
      </c>
      <c r="X47" s="694"/>
      <c r="Y47" s="690"/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hidden="1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/>
      <c r="V48" s="669"/>
      <c r="W48" s="896" t="str">
        <f t="shared" si="2"/>
        <v/>
      </c>
      <c r="X48" s="694"/>
      <c r="Y48" s="690"/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hidden="1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/>
      <c r="V49" s="669"/>
      <c r="W49" s="896" t="str">
        <f t="shared" si="2"/>
        <v/>
      </c>
      <c r="X49" s="694"/>
      <c r="Y49" s="690"/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hidden="1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/>
      <c r="V50" s="669"/>
      <c r="W50" s="896" t="str">
        <f t="shared" si="2"/>
        <v/>
      </c>
      <c r="X50" s="694"/>
      <c r="Y50" s="690"/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hidden="1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/>
      <c r="V51" s="669"/>
      <c r="W51" s="896" t="str">
        <f t="shared" si="2"/>
        <v/>
      </c>
      <c r="X51" s="694"/>
      <c r="Y51" s="690"/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hidden="1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/>
      <c r="V52" s="669"/>
      <c r="W52" s="896" t="str">
        <f t="shared" si="2"/>
        <v/>
      </c>
      <c r="X52" s="694"/>
      <c r="Y52" s="690"/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hidden="1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/>
      <c r="V53" s="669"/>
      <c r="W53" s="896" t="str">
        <f t="shared" si="2"/>
        <v/>
      </c>
      <c r="X53" s="694"/>
      <c r="Y53" s="690"/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hidden="1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/>
      <c r="V54" s="669"/>
      <c r="W54" s="896" t="str">
        <f t="shared" si="2"/>
        <v/>
      </c>
      <c r="X54" s="694"/>
      <c r="Y54" s="690"/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hidden="1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/>
      <c r="V55" s="669"/>
      <c r="W55" s="896" t="str">
        <f t="shared" si="2"/>
        <v/>
      </c>
      <c r="X55" s="694"/>
      <c r="Y55" s="690"/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hidden="1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/>
      <c r="V56" s="669"/>
      <c r="W56" s="896" t="str">
        <f t="shared" si="2"/>
        <v/>
      </c>
      <c r="X56" s="694"/>
      <c r="Y56" s="690"/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hidden="1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/>
      <c r="V57" s="669"/>
      <c r="W57" s="896" t="str">
        <f t="shared" si="2"/>
        <v/>
      </c>
      <c r="X57" s="694"/>
      <c r="Y57" s="690"/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hidden="1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/>
      <c r="V58" s="669"/>
      <c r="W58" s="896" t="str">
        <f t="shared" si="2"/>
        <v/>
      </c>
      <c r="X58" s="694"/>
      <c r="Y58" s="690"/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hidden="1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/>
      <c r="V59" s="669"/>
      <c r="W59" s="896" t="str">
        <f t="shared" si="2"/>
        <v/>
      </c>
      <c r="X59" s="694"/>
      <c r="Y59" s="690"/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hidden="1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/>
      <c r="V60" s="669"/>
      <c r="W60" s="896" t="str">
        <f t="shared" si="2"/>
        <v/>
      </c>
      <c r="X60" s="694"/>
      <c r="Y60" s="690"/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hidden="1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/>
      <c r="V61" s="669"/>
      <c r="W61" s="896" t="str">
        <f t="shared" si="2"/>
        <v/>
      </c>
      <c r="X61" s="694"/>
      <c r="Y61" s="690"/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/>
      <c r="V62" s="669"/>
      <c r="W62" s="896" t="str">
        <f t="shared" si="2"/>
        <v/>
      </c>
      <c r="X62" s="694"/>
      <c r="Y62" s="690"/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9" t="str">
        <f>IF('FILL QUOTE-CALCULATIONS'!S4="INGLES","DESCRIPTION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909" t="s">
        <v>758</v>
      </c>
      <c r="E64" s="910"/>
      <c r="F64" s="910"/>
      <c r="G64" s="910"/>
      <c r="H64" s="910"/>
      <c r="I64" s="910"/>
      <c r="J64" s="910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911" t="s">
        <v>760</v>
      </c>
      <c r="E65" s="912"/>
      <c r="F65" s="912"/>
      <c r="G65" s="912"/>
      <c r="H65" s="912"/>
      <c r="I65" s="912"/>
      <c r="J65" s="912"/>
      <c r="K65" s="912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911" t="s">
        <v>761</v>
      </c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913" t="s">
        <v>759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2187.6999999999998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0.5</v>
      </c>
      <c r="AD70" s="181"/>
      <c r="AE70" s="888">
        <f>AC4</f>
        <v>18.25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1093.8499999999999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1093.8499999999999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/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U15:U62 X15:X62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47C7-4BA7-4F29-ACEA-3D9CD41F9B5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30" t="s">
        <v>713</v>
      </c>
      <c r="D3" s="931"/>
      <c r="E3" s="931"/>
      <c r="F3" s="932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7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8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8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8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8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8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8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8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8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8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8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9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52" t="s">
        <v>172</v>
      </c>
      <c r="G7" s="953"/>
      <c r="H7" s="954"/>
      <c r="J7" s="955" t="s">
        <v>329</v>
      </c>
      <c r="L7" s="952" t="s">
        <v>172</v>
      </c>
      <c r="M7" s="953"/>
      <c r="N7" s="954"/>
    </row>
    <row r="8" spans="2:16" ht="15" hidden="1" customHeight="1" x14ac:dyDescent="0.25">
      <c r="B8" s="964" t="s">
        <v>328</v>
      </c>
      <c r="C8" s="965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6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6"/>
      <c r="C9" s="967"/>
      <c r="D9" s="437">
        <v>0.4</v>
      </c>
      <c r="F9" s="438" t="s">
        <v>77</v>
      </c>
      <c r="G9" s="438" t="s">
        <v>174</v>
      </c>
      <c r="H9" s="438" t="s">
        <v>175</v>
      </c>
      <c r="J9" s="957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52" t="s">
        <v>172</v>
      </c>
      <c r="F22" s="953"/>
      <c r="G22" s="954"/>
      <c r="O22" s="952" t="s">
        <v>172</v>
      </c>
      <c r="P22" s="953"/>
      <c r="Q22" s="954"/>
    </row>
    <row r="23" spans="2:17" hidden="1" x14ac:dyDescent="0.25">
      <c r="B23" s="958" t="s">
        <v>181</v>
      </c>
      <c r="C23" s="959"/>
      <c r="D23" s="960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8" t="s">
        <v>185</v>
      </c>
      <c r="K23" s="959"/>
      <c r="L23" s="959"/>
      <c r="M23" s="959"/>
      <c r="N23" s="960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61"/>
      <c r="C24" s="962"/>
      <c r="D24" s="963"/>
      <c r="E24" s="438" t="s">
        <v>77</v>
      </c>
      <c r="F24" s="438" t="s">
        <v>174</v>
      </c>
      <c r="G24" s="438" t="s">
        <v>175</v>
      </c>
      <c r="J24" s="961"/>
      <c r="K24" s="962"/>
      <c r="L24" s="962"/>
      <c r="M24" s="962"/>
      <c r="N24" s="963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52" t="s">
        <v>172</v>
      </c>
      <c r="H32" s="953"/>
      <c r="I32" s="954"/>
    </row>
    <row r="33" spans="1:12" hidden="1" x14ac:dyDescent="0.25">
      <c r="B33" s="968" t="s">
        <v>662</v>
      </c>
      <c r="C33" s="969"/>
      <c r="D33" s="969"/>
      <c r="E33" s="969"/>
      <c r="F33" s="970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71"/>
      <c r="C34" s="972"/>
      <c r="D34" s="972"/>
      <c r="E34" s="972"/>
      <c r="F34" s="973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52" t="s">
        <v>172</v>
      </c>
      <c r="H56" s="953"/>
      <c r="I56" s="954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42" t="s">
        <v>172</v>
      </c>
      <c r="H67" s="943"/>
      <c r="I67" s="943"/>
      <c r="J67" s="943"/>
      <c r="K67" s="942" t="s">
        <v>172</v>
      </c>
      <c r="L67" s="943"/>
      <c r="M67" s="943"/>
      <c r="N67" s="944"/>
      <c r="O67" s="457"/>
      <c r="P67" s="942" t="s">
        <v>172</v>
      </c>
      <c r="Q67" s="943"/>
      <c r="R67" s="943"/>
      <c r="S67" s="944"/>
    </row>
    <row r="68" spans="2:19" ht="15.75" hidden="1" x14ac:dyDescent="0.25">
      <c r="C68" s="942" t="s">
        <v>196</v>
      </c>
      <c r="D68" s="943"/>
      <c r="E68" s="943"/>
      <c r="F68" s="944"/>
      <c r="G68" s="936">
        <f>'MARK UP''s'!D12</f>
        <v>0.5</v>
      </c>
      <c r="H68" s="937"/>
      <c r="I68" s="937"/>
      <c r="J68" s="937"/>
      <c r="K68" s="936">
        <f>'MARK UP''s'!E12</f>
        <v>0.4</v>
      </c>
      <c r="L68" s="937"/>
      <c r="M68" s="937"/>
      <c r="N68" s="938"/>
      <c r="O68" s="458"/>
      <c r="P68" s="936">
        <f>'MARK UP''s'!F12</f>
        <v>0.3</v>
      </c>
      <c r="Q68" s="937"/>
      <c r="R68" s="937"/>
      <c r="S68" s="938"/>
    </row>
    <row r="69" spans="2:19" ht="16.5" hidden="1" thickBot="1" x14ac:dyDescent="0.3">
      <c r="C69" s="933" t="s">
        <v>77</v>
      </c>
      <c r="D69" s="934"/>
      <c r="E69" s="934"/>
      <c r="F69" s="935"/>
      <c r="G69" s="933" t="s">
        <v>77</v>
      </c>
      <c r="H69" s="934"/>
      <c r="I69" s="934"/>
      <c r="J69" s="934"/>
      <c r="K69" s="933" t="s">
        <v>174</v>
      </c>
      <c r="L69" s="934"/>
      <c r="M69" s="934"/>
      <c r="N69" s="935"/>
      <c r="O69" s="459"/>
      <c r="P69" s="933" t="s">
        <v>175</v>
      </c>
      <c r="Q69" s="934"/>
      <c r="R69" s="934"/>
      <c r="S69" s="935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9" t="s">
        <v>172</v>
      </c>
      <c r="E78" s="940"/>
      <c r="F78" s="941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5" t="s">
        <v>708</v>
      </c>
      <c r="C98" s="946"/>
      <c r="D98" s="949" t="s">
        <v>339</v>
      </c>
      <c r="E98" s="950"/>
      <c r="F98" s="950"/>
      <c r="G98" s="950"/>
      <c r="H98" s="950"/>
      <c r="I98" s="951"/>
    </row>
    <row r="99" spans="2:9" ht="15.75" hidden="1" thickBot="1" x14ac:dyDescent="0.3">
      <c r="B99" s="947"/>
      <c r="C99" s="948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20" t="s">
        <v>95</v>
      </c>
      <c r="Q4" s="921"/>
      <c r="R4" s="921"/>
      <c r="S4" s="921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1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20" t="str">
        <f>IF(S4="INGLES","TOTALS","TOTALES")</f>
        <v>TOTALES</v>
      </c>
      <c r="AI12" s="922"/>
      <c r="AJ12" s="181"/>
      <c r="AK12" s="974" t="s">
        <v>256</v>
      </c>
      <c r="AL12" s="974"/>
      <c r="AM12" s="974"/>
      <c r="AN12" s="975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6" t="s">
        <v>258</v>
      </c>
      <c r="AY12" s="918"/>
      <c r="AZ12" s="918"/>
      <c r="BA12" s="918"/>
      <c r="BB12" s="918"/>
      <c r="BC12" s="917"/>
      <c r="BD12" s="916" t="s">
        <v>189</v>
      </c>
      <c r="BE12" s="917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9" t="str">
        <f>IF('CALC - RIPP-STD HW 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20" t="str">
        <f>IF(S4="INGLES","DRAPERIES","CORTINAS")</f>
        <v>CORTINAS</v>
      </c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2"/>
      <c r="P12" s="920" t="str">
        <f>IF(S4="INGLES","HARDWARE","HERRAJE")</f>
        <v>HERRAJE</v>
      </c>
      <c r="Q12" s="921"/>
      <c r="R12" s="921"/>
      <c r="S12" s="921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20" t="str">
        <f>IF(S4="INGLES","TOTALS","TOTALES")</f>
        <v>TOTALES</v>
      </c>
      <c r="AI12" s="922"/>
      <c r="AJ12" s="181"/>
      <c r="AK12" s="974" t="s">
        <v>256</v>
      </c>
      <c r="AL12" s="974"/>
      <c r="AM12" s="974"/>
      <c r="AN12" s="975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6" t="s">
        <v>258</v>
      </c>
      <c r="AY12" s="918"/>
      <c r="AZ12" s="918"/>
      <c r="BA12" s="918"/>
      <c r="BB12" s="918"/>
      <c r="BC12" s="917"/>
      <c r="BD12" s="916" t="s">
        <v>189</v>
      </c>
      <c r="BE12" s="917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9" t="str">
        <f>IF('CALC -P.P. - STD HW'!S4="INGLES","DESCRIPTION OF ADDITIONAL SERVICES","DESCRIPCION DE SERVICIOS ADICIONALES")</f>
        <v>DESCRIPCION DE SERVICIOS ADICIONALES</v>
      </c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QUOTE</vt:lpstr>
      <vt:lpstr>FILL QUOTE-CALCULATIONS</vt:lpstr>
      <vt:lpstr>Hoja1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ADMIN</cp:lastModifiedBy>
  <cp:lastPrinted>2025-04-02T17:10:53Z</cp:lastPrinted>
  <dcterms:created xsi:type="dcterms:W3CDTF">2021-02-10T23:07:35Z</dcterms:created>
  <dcterms:modified xsi:type="dcterms:W3CDTF">2025-12-10T04:13:23Z</dcterms:modified>
</cp:coreProperties>
</file>