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BRENDA GOODSON\"/>
    </mc:Choice>
  </mc:AlternateContent>
  <xr:revisionPtr revIDLastSave="0" documentId="13_ncr:1_{BDB4ADA5-A3EE-4C1A-8DB3-272F7D75A465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6" l="1"/>
  <c r="R13" i="6"/>
  <c r="J31" i="5"/>
  <c r="J30" i="5"/>
  <c r="J29" i="5"/>
  <c r="J28" i="5"/>
  <c r="J27" i="5"/>
  <c r="J26" i="5"/>
  <c r="J25" i="5"/>
  <c r="J19" i="5"/>
  <c r="J24" i="5"/>
  <c r="J23" i="5"/>
  <c r="AA37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 s="1"/>
  <c r="AK15" i="5"/>
  <c r="AS15" i="5"/>
  <c r="AT15" i="5"/>
  <c r="AX15" i="5"/>
  <c r="BG15" i="5" s="1"/>
  <c r="AY15" i="5"/>
  <c r="BH15" i="5" s="1"/>
  <c r="AZ15" i="5"/>
  <c r="BB15" i="5"/>
  <c r="BD15" i="5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J16" i="5"/>
  <c r="AE16" i="5"/>
  <c r="AF16" i="5"/>
  <c r="AG16" i="5"/>
  <c r="AJ16" i="5" s="1"/>
  <c r="AH16" i="5"/>
  <c r="AK16" i="5"/>
  <c r="AS16" i="5"/>
  <c r="AT16" i="5"/>
  <c r="AX16" i="5"/>
  <c r="BG16" i="5" s="1"/>
  <c r="AY16" i="5"/>
  <c r="BH16" i="5" s="1"/>
  <c r="AZ16" i="5"/>
  <c r="BB16" i="5"/>
  <c r="BD16" i="5"/>
  <c r="J17" i="5"/>
  <c r="AE17" i="5"/>
  <c r="AF17" i="5"/>
  <c r="AG17" i="5"/>
  <c r="AH17" i="5"/>
  <c r="AI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J18" i="5"/>
  <c r="AE18" i="5"/>
  <c r="AF18" i="5"/>
  <c r="AI18" i="5" s="1"/>
  <c r="AG18" i="5"/>
  <c r="AH18" i="5"/>
  <c r="AK18" i="5"/>
  <c r="AS18" i="5"/>
  <c r="AT18" i="5"/>
  <c r="AX18" i="5"/>
  <c r="AY18" i="5"/>
  <c r="BH18" i="5" s="1"/>
  <c r="AZ18" i="5"/>
  <c r="BB18" i="5"/>
  <c r="BD18" i="5"/>
  <c r="BG18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J40" i="6"/>
  <c r="J32" i="6"/>
  <c r="R59" i="6"/>
  <c r="J59" i="6"/>
  <c r="C59" i="6"/>
  <c r="W59" i="6" s="1"/>
  <c r="R58" i="6"/>
  <c r="J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L40" i="6"/>
  <c r="C40" i="6"/>
  <c r="Q40" i="6" s="1"/>
  <c r="R39" i="6"/>
  <c r="J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C32" i="6"/>
  <c r="G32" i="6" s="1"/>
  <c r="R31" i="6"/>
  <c r="J31" i="6"/>
  <c r="C31" i="6"/>
  <c r="S31" i="6" s="1"/>
  <c r="R30" i="6"/>
  <c r="J30" i="6"/>
  <c r="C30" i="6"/>
  <c r="P30" i="6" s="1"/>
  <c r="D32" i="6" l="1"/>
  <c r="D39" i="6"/>
  <c r="E48" i="6"/>
  <c r="M48" i="6" s="1"/>
  <c r="Q51" i="6"/>
  <c r="G58" i="6"/>
  <c r="AA54" i="6"/>
  <c r="AA34" i="6"/>
  <c r="AA33" i="6"/>
  <c r="P32" i="6"/>
  <c r="E39" i="6"/>
  <c r="M39" i="6" s="1"/>
  <c r="E42" i="6"/>
  <c r="M42" i="6" s="1"/>
  <c r="AA32" i="6"/>
  <c r="F39" i="6"/>
  <c r="E40" i="6"/>
  <c r="M40" i="6" s="1"/>
  <c r="I51" i="6"/>
  <c r="AA36" i="6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N17" i="5" s="1"/>
  <c r="AP17" i="5" s="1"/>
  <c r="BA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BC31" i="5" l="1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Q17" i="5"/>
  <c r="AN16" i="5"/>
  <c r="AP16" i="5" s="1"/>
  <c r="AQ16" i="5" s="1"/>
  <c r="AO20" i="5"/>
  <c r="BE20" i="5" s="1"/>
  <c r="AO19" i="5"/>
  <c r="BE19" i="5" s="1"/>
  <c r="AO17" i="5"/>
  <c r="BE17" i="5" s="1"/>
  <c r="BF17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W27" i="5" l="1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BJ17" i="5"/>
  <c r="T17" i="5"/>
  <c r="T20" i="5"/>
  <c r="T22" i="5"/>
  <c r="E13" i="10"/>
  <c r="K13" i="10" s="1"/>
  <c r="E12" i="10"/>
  <c r="K12" i="10" s="1"/>
  <c r="E11" i="10"/>
  <c r="K11" i="10" s="1"/>
  <c r="C19" i="10"/>
  <c r="E19" i="10" s="1"/>
  <c r="C18" i="10"/>
  <c r="E18" i="10" s="1"/>
  <c r="C17" i="10"/>
  <c r="E17" i="10" s="1"/>
  <c r="C16" i="10"/>
  <c r="E16" i="10" s="1"/>
  <c r="C15" i="10"/>
  <c r="E15" i="10" s="1"/>
  <c r="C14" i="10"/>
  <c r="E14" i="10" s="1"/>
  <c r="BJ29" i="5" l="1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T18" i="5"/>
  <c r="Z18" i="5" s="1"/>
  <c r="AA18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D85" i="10" s="1"/>
  <c r="C85" i="10"/>
  <c r="T16" i="5" l="1"/>
  <c r="Z16" i="5" s="1"/>
  <c r="AA16" i="5" s="1"/>
  <c r="AB18" i="5"/>
  <c r="AC18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6" i="5" l="1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8" i="20"/>
  <c r="AG292" i="20"/>
  <c r="AG286" i="20"/>
  <c r="AG280" i="20"/>
  <c r="AG274" i="20"/>
  <c r="AG268" i="20"/>
  <c r="AG262" i="20"/>
  <c r="AG256" i="20"/>
  <c r="AG249" i="20"/>
  <c r="AG243" i="20"/>
  <c r="AG237" i="20"/>
  <c r="AG231" i="20"/>
  <c r="AG225" i="20"/>
  <c r="AG219" i="20"/>
  <c r="AG213" i="20"/>
  <c r="AG208" i="20"/>
  <c r="AB299" i="20"/>
  <c r="AG299" i="20" s="1"/>
  <c r="AB298" i="20"/>
  <c r="AB297" i="20"/>
  <c r="AG297" i="20" s="1"/>
  <c r="AB296" i="20"/>
  <c r="AG296" i="20" s="1"/>
  <c r="AB295" i="20"/>
  <c r="AB294" i="20"/>
  <c r="AB293" i="20"/>
  <c r="AG293" i="20" s="1"/>
  <c r="AB292" i="20"/>
  <c r="AB291" i="20"/>
  <c r="AG291" i="20" s="1"/>
  <c r="AB290" i="20"/>
  <c r="AG290" i="20" s="1"/>
  <c r="AB289" i="20"/>
  <c r="AB288" i="20"/>
  <c r="AB287" i="20"/>
  <c r="AG287" i="20" s="1"/>
  <c r="AB286" i="20"/>
  <c r="AB285" i="20"/>
  <c r="AG285" i="20" s="1"/>
  <c r="AB284" i="20"/>
  <c r="AG284" i="20" s="1"/>
  <c r="AB283" i="20"/>
  <c r="AB282" i="20"/>
  <c r="AB281" i="20"/>
  <c r="AG281" i="20" s="1"/>
  <c r="AB280" i="20"/>
  <c r="AB279" i="20"/>
  <c r="AG279" i="20" s="1"/>
  <c r="AB278" i="20"/>
  <c r="AG278" i="20" s="1"/>
  <c r="AG276" i="20" s="1"/>
  <c r="AB277" i="20"/>
  <c r="AB276" i="20"/>
  <c r="AB275" i="20"/>
  <c r="AG275" i="20" s="1"/>
  <c r="AB274" i="20"/>
  <c r="AB273" i="20"/>
  <c r="AG273" i="20" s="1"/>
  <c r="AB272" i="20"/>
  <c r="AG272" i="20" s="1"/>
  <c r="AB271" i="20"/>
  <c r="AB270" i="20"/>
  <c r="AB269" i="20"/>
  <c r="AG269" i="20" s="1"/>
  <c r="AB268" i="20"/>
  <c r="AB267" i="20"/>
  <c r="AG267" i="20" s="1"/>
  <c r="AB266" i="20"/>
  <c r="AG266" i="20" s="1"/>
  <c r="AG265" i="20" s="1"/>
  <c r="AB265" i="20"/>
  <c r="AB264" i="20"/>
  <c r="AB263" i="20"/>
  <c r="AG263" i="20" s="1"/>
  <c r="AB262" i="20"/>
  <c r="AB261" i="20"/>
  <c r="AG261" i="20" s="1"/>
  <c r="AB260" i="20"/>
  <c r="AG260" i="20" s="1"/>
  <c r="AB259" i="20"/>
  <c r="AB258" i="20"/>
  <c r="AB257" i="20"/>
  <c r="AG257" i="20" s="1"/>
  <c r="AB256" i="20"/>
  <c r="AB255" i="20"/>
  <c r="AG255" i="20" s="1"/>
  <c r="AB254" i="20"/>
  <c r="AG254" i="20" s="1"/>
  <c r="AB253" i="20"/>
  <c r="AB252" i="20"/>
  <c r="AB250" i="20"/>
  <c r="AG250" i="20" s="1"/>
  <c r="AB249" i="20"/>
  <c r="AB248" i="20"/>
  <c r="AG248" i="20" s="1"/>
  <c r="AB247" i="20"/>
  <c r="AG247" i="20" s="1"/>
  <c r="AB246" i="20"/>
  <c r="AB245" i="20"/>
  <c r="AB244" i="20"/>
  <c r="AG244" i="20" s="1"/>
  <c r="AB243" i="20"/>
  <c r="AB242" i="20"/>
  <c r="AG242" i="20" s="1"/>
  <c r="AB241" i="20"/>
  <c r="AG241" i="20" s="1"/>
  <c r="AB240" i="20"/>
  <c r="AB239" i="20"/>
  <c r="AB238" i="20"/>
  <c r="AG238" i="20" s="1"/>
  <c r="AB237" i="20"/>
  <c r="AB236" i="20"/>
  <c r="AG236" i="20" s="1"/>
  <c r="AB235" i="20"/>
  <c r="AG235" i="20" s="1"/>
  <c r="AB234" i="20"/>
  <c r="AB233" i="20"/>
  <c r="AB232" i="20"/>
  <c r="AG232" i="20" s="1"/>
  <c r="AB231" i="20"/>
  <c r="AB230" i="20"/>
  <c r="AG230" i="20" s="1"/>
  <c r="AB229" i="20"/>
  <c r="AG229" i="20" s="1"/>
  <c r="AB228" i="20"/>
  <c r="AB227" i="20"/>
  <c r="AB226" i="20"/>
  <c r="AG226" i="20" s="1"/>
  <c r="AB225" i="20"/>
  <c r="AB224" i="20"/>
  <c r="AG224" i="20" s="1"/>
  <c r="AB223" i="20"/>
  <c r="AG223" i="20" s="1"/>
  <c r="AB222" i="20"/>
  <c r="AB221" i="20"/>
  <c r="AB220" i="20"/>
  <c r="AG220" i="20" s="1"/>
  <c r="AB219" i="20"/>
  <c r="AB218" i="20"/>
  <c r="AG218" i="20" s="1"/>
  <c r="AB217" i="20"/>
  <c r="AG217" i="20" s="1"/>
  <c r="AB216" i="20"/>
  <c r="AB215" i="20"/>
  <c r="AB214" i="20"/>
  <c r="AG214" i="20" s="1"/>
  <c r="AB213" i="20"/>
  <c r="AB212" i="20"/>
  <c r="AG212" i="20" s="1"/>
  <c r="AB211" i="20"/>
  <c r="AG211" i="20" s="1"/>
  <c r="AB210" i="20"/>
  <c r="AB209" i="20"/>
  <c r="AB208" i="20"/>
  <c r="AB207" i="20"/>
  <c r="AG207" i="20" s="1"/>
  <c r="AB206" i="20"/>
  <c r="AG206" i="20" s="1"/>
  <c r="AB205" i="20"/>
  <c r="AG205" i="20" s="1"/>
  <c r="AG204" i="20" s="1"/>
  <c r="AB204" i="20"/>
  <c r="AB203" i="20"/>
  <c r="Z299" i="20"/>
  <c r="Z290" i="20"/>
  <c r="Z280" i="20"/>
  <c r="Z267" i="20"/>
  <c r="Z262" i="20"/>
  <c r="Z256" i="20"/>
  <c r="Z247" i="20"/>
  <c r="Z242" i="20"/>
  <c r="Z230" i="20"/>
  <c r="Z218" i="20"/>
  <c r="Z206" i="20"/>
  <c r="U299" i="20"/>
  <c r="U298" i="20"/>
  <c r="Z298" i="20" s="1"/>
  <c r="U297" i="20"/>
  <c r="Z297" i="20" s="1"/>
  <c r="U296" i="20"/>
  <c r="Z296" i="20" s="1"/>
  <c r="U295" i="20"/>
  <c r="U294" i="20"/>
  <c r="U293" i="20"/>
  <c r="Z293" i="20" s="1"/>
  <c r="U292" i="20"/>
  <c r="Z292" i="20" s="1"/>
  <c r="U291" i="20"/>
  <c r="Z291" i="20" s="1"/>
  <c r="U290" i="20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U266" i="20"/>
  <c r="Z266" i="20" s="1"/>
  <c r="U265" i="20"/>
  <c r="U264" i="20"/>
  <c r="U263" i="20"/>
  <c r="Z263" i="20" s="1"/>
  <c r="U262" i="20"/>
  <c r="U261" i="20"/>
  <c r="Z261" i="20" s="1"/>
  <c r="U260" i="20"/>
  <c r="Z260" i="20" s="1"/>
  <c r="U259" i="20"/>
  <c r="U258" i="20"/>
  <c r="U257" i="20"/>
  <c r="Z257" i="20" s="1"/>
  <c r="U256" i="20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U246" i="20"/>
  <c r="U245" i="20"/>
  <c r="U244" i="20"/>
  <c r="Z244" i="20" s="1"/>
  <c r="U243" i="20"/>
  <c r="Z243" i="20" s="1"/>
  <c r="U242" i="20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U205" i="20"/>
  <c r="Z205" i="20" s="1"/>
  <c r="U204" i="20"/>
  <c r="U203" i="20"/>
  <c r="AG253" i="20" l="1"/>
  <c r="AG252" i="20"/>
  <c r="Z204" i="20"/>
  <c r="Z203" i="20"/>
  <c r="Z216" i="20"/>
  <c r="Z253" i="20"/>
  <c r="AG216" i="20"/>
  <c r="AG228" i="20"/>
  <c r="AG240" i="20"/>
  <c r="AG277" i="20"/>
  <c r="AG289" i="20"/>
  <c r="Z227" i="20"/>
  <c r="Z265" i="20"/>
  <c r="Z210" i="20"/>
  <c r="Z259" i="20"/>
  <c r="Z277" i="20"/>
  <c r="Z289" i="20"/>
  <c r="AG210" i="20"/>
  <c r="AG246" i="20"/>
  <c r="AG283" i="20"/>
  <c r="AG295" i="20"/>
  <c r="Z234" i="20"/>
  <c r="Z283" i="20"/>
  <c r="Z295" i="20"/>
  <c r="Z246" i="20"/>
  <c r="AG222" i="20"/>
  <c r="AG234" i="20"/>
  <c r="AG259" i="20"/>
  <c r="AG271" i="20"/>
  <c r="Z240" i="20"/>
  <c r="Z228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N55" i="22"/>
  <c r="AM55" i="22"/>
  <c r="AP55" i="22" s="1"/>
  <c r="AR55" i="22" s="1"/>
  <c r="AK55" i="22"/>
  <c r="J55" i="22"/>
  <c r="BH54" i="22"/>
  <c r="BI54" i="22" s="1"/>
  <c r="BE54" i="22"/>
  <c r="BD54" i="22"/>
  <c r="AZ54" i="22"/>
  <c r="BA54" i="22" s="1"/>
  <c r="AY54" i="22"/>
  <c r="AQ54" i="22"/>
  <c r="AR54" i="22" s="1"/>
  <c r="AT54" i="22" s="1"/>
  <c r="AN54" i="22"/>
  <c r="AP54" i="22" s="1"/>
  <c r="AM54" i="22"/>
  <c r="AK54" i="22"/>
  <c r="J54" i="22"/>
  <c r="BH53" i="22"/>
  <c r="BI53" i="22" s="1"/>
  <c r="BE53" i="22"/>
  <c r="BD53" i="22"/>
  <c r="AZ53" i="22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AY50" i="22"/>
  <c r="AQ50" i="22"/>
  <c r="AN50" i="22"/>
  <c r="AM50" i="22"/>
  <c r="AP50" i="22" s="1"/>
  <c r="AR50" i="22" s="1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N47" i="22"/>
  <c r="AM47" i="22"/>
  <c r="AP47" i="22" s="1"/>
  <c r="AK47" i="22"/>
  <c r="J47" i="22"/>
  <c r="BH46" i="22"/>
  <c r="BI46" i="22" s="1"/>
  <c r="BE46" i="22"/>
  <c r="BD46" i="22"/>
  <c r="AZ46" i="22"/>
  <c r="AY46" i="22"/>
  <c r="BA46" i="22" s="1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AY42" i="22"/>
  <c r="AQ42" i="22"/>
  <c r="AN42" i="22"/>
  <c r="AM42" i="22"/>
  <c r="AK42" i="22"/>
  <c r="J42" i="22"/>
  <c r="BH41" i="22"/>
  <c r="BI41" i="22" s="1"/>
  <c r="BE41" i="22"/>
  <c r="BD41" i="22"/>
  <c r="AZ41" i="22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BA40" i="22" s="1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R38" i="22"/>
  <c r="AQ38" i="22"/>
  <c r="AP38" i="22"/>
  <c r="AN38" i="22"/>
  <c r="AM38" i="22"/>
  <c r="AK38" i="22"/>
  <c r="J38" i="22"/>
  <c r="BH37" i="22"/>
  <c r="BI37" i="22" s="1"/>
  <c r="BE37" i="22"/>
  <c r="BD37" i="22"/>
  <c r="AZ37" i="22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AY30" i="22"/>
  <c r="AQ30" i="22"/>
  <c r="AR30" i="22" s="1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K29" i="22"/>
  <c r="J29" i="22"/>
  <c r="BH28" i="22"/>
  <c r="BI28" i="22" s="1"/>
  <c r="BE28" i="22"/>
  <c r="BD28" i="22"/>
  <c r="BA28" i="22"/>
  <c r="AZ28" i="22"/>
  <c r="AY28" i="22"/>
  <c r="AQ28" i="22"/>
  <c r="AR28" i="22" s="1"/>
  <c r="AN28" i="22"/>
  <c r="AM28" i="22"/>
  <c r="AK28" i="22"/>
  <c r="J28" i="22"/>
  <c r="BH27" i="22"/>
  <c r="BI27" i="22" s="1"/>
  <c r="BE27" i="22"/>
  <c r="BD27" i="22"/>
  <c r="BA27" i="22"/>
  <c r="AZ27" i="22"/>
  <c r="AY27" i="22"/>
  <c r="AQ27" i="22"/>
  <c r="AR27" i="22" s="1"/>
  <c r="AN27" i="22"/>
  <c r="AM27" i="22"/>
  <c r="AK27" i="22"/>
  <c r="J27" i="22"/>
  <c r="BH26" i="22"/>
  <c r="BI26" i="22" s="1"/>
  <c r="BE26" i="22"/>
  <c r="BD26" i="22"/>
  <c r="BA26" i="22"/>
  <c r="AZ26" i="22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K19" i="22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R15" i="22"/>
  <c r="AQ15" i="22"/>
  <c r="AN15" i="22"/>
  <c r="AM15" i="22"/>
  <c r="AP15" i="22" s="1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D54" i="21" s="1"/>
  <c r="AC53" i="21"/>
  <c r="AC50" i="21"/>
  <c r="AC49" i="21"/>
  <c r="AC48" i="21"/>
  <c r="AD48" i="21" s="1"/>
  <c r="AC47" i="21"/>
  <c r="AC44" i="21"/>
  <c r="AC43" i="21"/>
  <c r="AC42" i="21"/>
  <c r="AC41" i="21"/>
  <c r="AC38" i="21"/>
  <c r="AC37" i="21"/>
  <c r="AC36" i="21"/>
  <c r="AD36" i="21" s="1"/>
  <c r="AC35" i="21"/>
  <c r="AC32" i="21"/>
  <c r="AC31" i="21"/>
  <c r="AD31" i="21" s="1"/>
  <c r="AC30" i="21"/>
  <c r="AC29" i="21"/>
  <c r="AC26" i="21"/>
  <c r="AC25" i="21"/>
  <c r="AD25" i="21" s="1"/>
  <c r="AC24" i="21"/>
  <c r="AC20" i="21"/>
  <c r="AC19" i="21"/>
  <c r="AC18" i="21"/>
  <c r="AD18" i="21" s="1"/>
  <c r="AC23" i="21"/>
  <c r="AC17" i="21"/>
  <c r="AD17" i="21"/>
  <c r="AE17" i="21" s="1"/>
  <c r="AC17" i="18"/>
  <c r="AD11" i="21"/>
  <c r="AD55" i="21" s="1"/>
  <c r="AD60" i="21"/>
  <c r="AD44" i="21"/>
  <c r="AD41" i="21"/>
  <c r="AD37" i="21"/>
  <c r="AD32" i="21"/>
  <c r="AD30" i="21"/>
  <c r="AD29" i="21"/>
  <c r="AD26" i="21"/>
  <c r="AD24" i="21"/>
  <c r="AD23" i="21"/>
  <c r="AD19" i="2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39" i="22" l="1"/>
  <c r="AT39" i="22" s="1"/>
  <c r="AR40" i="22"/>
  <c r="AD38" i="21"/>
  <c r="AE38" i="21" s="1"/>
  <c r="AF38" i="21" s="1"/>
  <c r="AD47" i="21"/>
  <c r="AD61" i="21"/>
  <c r="AL16" i="22"/>
  <c r="W18" i="22"/>
  <c r="X18" i="22" s="1"/>
  <c r="Y18" i="22" s="1"/>
  <c r="AD19" i="22"/>
  <c r="AP20" i="22"/>
  <c r="AP21" i="22"/>
  <c r="AP22" i="22"/>
  <c r="BA32" i="22"/>
  <c r="AL38" i="22"/>
  <c r="BA41" i="22"/>
  <c r="AP43" i="22"/>
  <c r="AP46" i="22"/>
  <c r="BA50" i="22"/>
  <c r="BA53" i="22"/>
  <c r="AP56" i="22"/>
  <c r="AR56" i="22" s="1"/>
  <c r="BA57" i="22"/>
  <c r="AP58" i="22"/>
  <c r="AO16" i="22"/>
  <c r="AX16" i="22" s="1"/>
  <c r="BB16" i="22" s="1"/>
  <c r="BC16" i="22" s="1"/>
  <c r="AD20" i="21"/>
  <c r="AD35" i="21"/>
  <c r="AD50" i="21"/>
  <c r="AD62" i="21"/>
  <c r="AE62" i="21" s="1"/>
  <c r="AF62" i="21" s="1"/>
  <c r="BA15" i="22"/>
  <c r="W20" i="22"/>
  <c r="AL29" i="22"/>
  <c r="AR47" i="22"/>
  <c r="AT47" i="22" s="1"/>
  <c r="AR58" i="22"/>
  <c r="AR61" i="22"/>
  <c r="W19" i="22"/>
  <c r="X19" i="22" s="1"/>
  <c r="AD43" i="21"/>
  <c r="AE43" i="21" s="1"/>
  <c r="AF43" i="21" s="1"/>
  <c r="AD53" i="21"/>
  <c r="AP19" i="22"/>
  <c r="AD20" i="22"/>
  <c r="BA25" i="22"/>
  <c r="AP29" i="22"/>
  <c r="BA30" i="22"/>
  <c r="BA37" i="22"/>
  <c r="BA42" i="22"/>
  <c r="AP44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S16" i="22"/>
  <c r="AT16" i="22" s="1"/>
  <c r="AE18" i="22"/>
  <c r="AF18" i="22" s="1"/>
  <c r="Y12" i="22"/>
  <c r="Z12" i="22" s="1"/>
  <c r="U12" i="22"/>
  <c r="AD26" i="22"/>
  <c r="AO27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AL60" i="22"/>
  <c r="AL47" i="22"/>
  <c r="AO47" i="22" s="1"/>
  <c r="AL53" i="22"/>
  <c r="AL59" i="22"/>
  <c r="AO59" i="22" s="1"/>
  <c r="AL46" i="22"/>
  <c r="AL45" i="22"/>
  <c r="AO45" i="22" s="1"/>
  <c r="AL52" i="22"/>
  <c r="AO52" i="22" s="1"/>
  <c r="AV52" i="22" s="1"/>
  <c r="AL51" i="22"/>
  <c r="AO51" i="22" s="1"/>
  <c r="AL50" i="22"/>
  <c r="AO50" i="22" s="1"/>
  <c r="AL62" i="22"/>
  <c r="AO62" i="22" s="1"/>
  <c r="AL58" i="22"/>
  <c r="AO58" i="22" s="1"/>
  <c r="AU58" i="22" s="1"/>
  <c r="AL57" i="22"/>
  <c r="AO57" i="22" s="1"/>
  <c r="AL56" i="22"/>
  <c r="AO56" i="22" s="1"/>
  <c r="AL43" i="22"/>
  <c r="AO43" i="22" s="1"/>
  <c r="AL55" i="22"/>
  <c r="AO55" i="22" s="1"/>
  <c r="AV55" i="22" s="1"/>
  <c r="AL49" i="22"/>
  <c r="AO49" i="22" s="1"/>
  <c r="AL61" i="22"/>
  <c r="AL48" i="22"/>
  <c r="AO48" i="22" s="1"/>
  <c r="AV48" i="22" s="1"/>
  <c r="AL44" i="22"/>
  <c r="AO44" i="22" s="1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L26" i="22"/>
  <c r="AO26" i="22" s="1"/>
  <c r="AL37" i="22"/>
  <c r="AO37" i="22" s="1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D61" i="22"/>
  <c r="AO42" i="22"/>
  <c r="BA35" i="22"/>
  <c r="AP37" i="22"/>
  <c r="AD38" i="22"/>
  <c r="AO39" i="22"/>
  <c r="AV39" i="22" s="1"/>
  <c r="AP42" i="22"/>
  <c r="AR42" i="22" s="1"/>
  <c r="AO54" i="22"/>
  <c r="AV54" i="22" s="1"/>
  <c r="AD36" i="22"/>
  <c r="AO38" i="22"/>
  <c r="AO46" i="22"/>
  <c r="AV46" i="22" s="1"/>
  <c r="W47" i="22"/>
  <c r="AT48" i="22"/>
  <c r="AD50" i="22"/>
  <c r="AO61" i="22"/>
  <c r="AU39" i="22"/>
  <c r="AR62" i="22"/>
  <c r="AR43" i="22"/>
  <c r="AR44" i="22"/>
  <c r="AD49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V61" i="22"/>
  <c r="AU61" i="22"/>
  <c r="AT61" i="22"/>
  <c r="AD62" i="22"/>
  <c r="AV50" i="22"/>
  <c r="AU50" i="22"/>
  <c r="AT50" i="22"/>
  <c r="AV51" i="22"/>
  <c r="AU51" i="22"/>
  <c r="AT51" i="22"/>
  <c r="AT52" i="22"/>
  <c r="AO53" i="22"/>
  <c r="AU53" i="22" s="1"/>
  <c r="AR57" i="22"/>
  <c r="AD54" i="22"/>
  <c r="AV58" i="22"/>
  <c r="AT58" i="22"/>
  <c r="AU60" i="22"/>
  <c r="AU54" i="22"/>
  <c r="AF17" i="21"/>
  <c r="AE31" i="21"/>
  <c r="AF31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E41" i="21"/>
  <c r="AF41" i="21" s="1"/>
  <c r="AE55" i="21"/>
  <c r="AF55" i="21" s="1"/>
  <c r="AE19" i="21"/>
  <c r="AF19" i="21" s="1"/>
  <c r="AE24" i="21"/>
  <c r="AF24" i="21" s="1"/>
  <c r="AE29" i="21"/>
  <c r="AF29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E30" i="21"/>
  <c r="AF30" i="21" s="1"/>
  <c r="AE35" i="21"/>
  <c r="AF35" i="21" s="1"/>
  <c r="AE61" i="21"/>
  <c r="AF61" i="21" s="1"/>
  <c r="AE44" i="21"/>
  <c r="AF44" i="2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X36" i="21" s="1"/>
  <c r="Y36" i="21" s="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2" i="22" l="1"/>
  <c r="AU48" i="22"/>
  <c r="Y19" i="22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S8" i="19"/>
  <c r="S9" i="19" s="1"/>
  <c r="Q8" i="19"/>
  <c r="Q9" i="19" s="1"/>
  <c r="N8" i="19"/>
  <c r="N9" i="19" s="1"/>
  <c r="Z136" i="20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G201" i="20"/>
  <c r="AG198" i="20"/>
  <c r="AG189" i="20"/>
  <c r="AG186" i="20"/>
  <c r="AG177" i="20"/>
  <c r="AG174" i="20"/>
  <c r="AG171" i="20"/>
  <c r="AG165" i="20"/>
  <c r="AG162" i="20"/>
  <c r="AG159" i="20"/>
  <c r="AG152" i="20"/>
  <c r="AG145" i="20"/>
  <c r="AG140" i="20"/>
  <c r="AG133" i="20"/>
  <c r="AG128" i="20"/>
  <c r="AG121" i="20"/>
  <c r="AG116" i="20"/>
  <c r="AG109" i="20"/>
  <c r="AG103" i="20"/>
  <c r="AG96" i="20"/>
  <c r="AG91" i="20"/>
  <c r="AG84" i="20"/>
  <c r="AG79" i="20"/>
  <c r="AG72" i="20"/>
  <c r="AG67" i="20"/>
  <c r="AG60" i="20"/>
  <c r="AG54" i="20"/>
  <c r="AG47" i="20"/>
  <c r="AG42" i="20"/>
  <c r="AG35" i="20"/>
  <c r="AG30" i="20"/>
  <c r="AG23" i="20"/>
  <c r="AG18" i="20"/>
  <c r="AG11" i="20"/>
  <c r="AB201" i="20"/>
  <c r="AB200" i="20"/>
  <c r="AG200" i="20" s="1"/>
  <c r="AB199" i="20"/>
  <c r="AG199" i="20" s="1"/>
  <c r="AB198" i="20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B188" i="20"/>
  <c r="AG188" i="20" s="1"/>
  <c r="AB187" i="20"/>
  <c r="AG187" i="20" s="1"/>
  <c r="AB186" i="20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B176" i="20"/>
  <c r="AG176" i="20" s="1"/>
  <c r="AB175" i="20"/>
  <c r="AG175" i="20" s="1"/>
  <c r="AB174" i="20"/>
  <c r="AB173" i="20"/>
  <c r="AB172" i="20"/>
  <c r="AB171" i="20"/>
  <c r="AB170" i="20"/>
  <c r="AG170" i="20" s="1"/>
  <c r="AB169" i="20"/>
  <c r="AG169" i="20" s="1"/>
  <c r="AB168" i="20"/>
  <c r="AG168" i="20" s="1"/>
  <c r="AG167" i="20" s="1"/>
  <c r="AB167" i="20"/>
  <c r="AB166" i="20"/>
  <c r="AB165" i="20"/>
  <c r="AB164" i="20"/>
  <c r="AG164" i="20" s="1"/>
  <c r="AB163" i="20"/>
  <c r="AG163" i="20" s="1"/>
  <c r="AB162" i="20"/>
  <c r="AB161" i="20"/>
  <c r="AB160" i="20"/>
  <c r="AB159" i="20"/>
  <c r="AB158" i="20"/>
  <c r="AG158" i="20" s="1"/>
  <c r="AB157" i="20"/>
  <c r="AG157" i="20" s="1"/>
  <c r="AB156" i="20"/>
  <c r="AG156" i="20" s="1"/>
  <c r="AG154" i="20" s="1"/>
  <c r="AB155" i="20"/>
  <c r="AB154" i="20"/>
  <c r="AB152" i="20"/>
  <c r="AB151" i="20"/>
  <c r="AG151" i="20" s="1"/>
  <c r="AB150" i="20"/>
  <c r="AG150" i="20" s="1"/>
  <c r="AB149" i="20"/>
  <c r="AG149" i="20" s="1"/>
  <c r="AB148" i="20"/>
  <c r="AB147" i="20"/>
  <c r="AB146" i="20"/>
  <c r="AG146" i="20" s="1"/>
  <c r="AB145" i="20"/>
  <c r="AB144" i="20"/>
  <c r="AG144" i="20" s="1"/>
  <c r="AB143" i="20"/>
  <c r="AG143" i="20" s="1"/>
  <c r="AG142" i="20" s="1"/>
  <c r="AB142" i="20"/>
  <c r="AB141" i="20"/>
  <c r="AB140" i="20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B132" i="20"/>
  <c r="AG132" i="20" s="1"/>
  <c r="AB131" i="20"/>
  <c r="AG131" i="20" s="1"/>
  <c r="AB130" i="20"/>
  <c r="AB129" i="20"/>
  <c r="AB128" i="20"/>
  <c r="AB127" i="20"/>
  <c r="AG127" i="20" s="1"/>
  <c r="AB126" i="20"/>
  <c r="AG126" i="20" s="1"/>
  <c r="AB125" i="20"/>
  <c r="AG125" i="20" s="1"/>
  <c r="AB124" i="20"/>
  <c r="AB123" i="20"/>
  <c r="AB122" i="20"/>
  <c r="AG122" i="20" s="1"/>
  <c r="AB121" i="20"/>
  <c r="AB120" i="20"/>
  <c r="AG120" i="20" s="1"/>
  <c r="AB119" i="20"/>
  <c r="AG119" i="20" s="1"/>
  <c r="AB118" i="20"/>
  <c r="AB117" i="20"/>
  <c r="AB116" i="20"/>
  <c r="AB115" i="20"/>
  <c r="AG115" i="20" s="1"/>
  <c r="AG112" i="20" s="1"/>
  <c r="AB114" i="20"/>
  <c r="AG114" i="20" s="1"/>
  <c r="AB113" i="20"/>
  <c r="AG113" i="20" s="1"/>
  <c r="AB112" i="20"/>
  <c r="AB111" i="20"/>
  <c r="AB110" i="20"/>
  <c r="AG110" i="20" s="1"/>
  <c r="AB109" i="20"/>
  <c r="AB108" i="20"/>
  <c r="AG108" i="20" s="1"/>
  <c r="AB107" i="20"/>
  <c r="AG107" i="20" s="1"/>
  <c r="AB106" i="20"/>
  <c r="AB105" i="20"/>
  <c r="AB103" i="20"/>
  <c r="AB102" i="20"/>
  <c r="AG102" i="20" s="1"/>
  <c r="AB101" i="20"/>
  <c r="AG101" i="20" s="1"/>
  <c r="AB100" i="20"/>
  <c r="AG100" i="20" s="1"/>
  <c r="AB99" i="20"/>
  <c r="AB98" i="20"/>
  <c r="AB97" i="20"/>
  <c r="AG97" i="20" s="1"/>
  <c r="AB96" i="20"/>
  <c r="AB95" i="20"/>
  <c r="AG95" i="20" s="1"/>
  <c r="AB94" i="20"/>
  <c r="AG94" i="20" s="1"/>
  <c r="AB93" i="20"/>
  <c r="AB92" i="20"/>
  <c r="AB91" i="20"/>
  <c r="AB90" i="20"/>
  <c r="AG90" i="20" s="1"/>
  <c r="AG87" i="20" s="1"/>
  <c r="AB89" i="20"/>
  <c r="AG89" i="20" s="1"/>
  <c r="AB88" i="20"/>
  <c r="AG88" i="20" s="1"/>
  <c r="AB87" i="20"/>
  <c r="AB86" i="20"/>
  <c r="AB85" i="20"/>
  <c r="AG85" i="20" s="1"/>
  <c r="AB84" i="20"/>
  <c r="AB83" i="20"/>
  <c r="AG83" i="20" s="1"/>
  <c r="AB82" i="20"/>
  <c r="AG82" i="20" s="1"/>
  <c r="AB81" i="20"/>
  <c r="AB80" i="20"/>
  <c r="AB79" i="20"/>
  <c r="AB78" i="20"/>
  <c r="AG78" i="20" s="1"/>
  <c r="AB77" i="20"/>
  <c r="AG77" i="20" s="1"/>
  <c r="AB76" i="20"/>
  <c r="AG76" i="20" s="1"/>
  <c r="AB75" i="20"/>
  <c r="AB74" i="20"/>
  <c r="AB73" i="20"/>
  <c r="AG73" i="20" s="1"/>
  <c r="AB72" i="20"/>
  <c r="AB71" i="20"/>
  <c r="AG71" i="20" s="1"/>
  <c r="AB70" i="20"/>
  <c r="AG70" i="20" s="1"/>
  <c r="AB69" i="20"/>
  <c r="AB68" i="20"/>
  <c r="AB67" i="20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B59" i="20"/>
  <c r="AG59" i="20" s="1"/>
  <c r="AB58" i="20"/>
  <c r="AG58" i="20" s="1"/>
  <c r="AB57" i="20"/>
  <c r="AB56" i="20"/>
  <c r="AB54" i="20"/>
  <c r="AB53" i="20"/>
  <c r="AG53" i="20" s="1"/>
  <c r="AB52" i="20"/>
  <c r="AG52" i="20" s="1"/>
  <c r="AB51" i="20"/>
  <c r="AG51" i="20" s="1"/>
  <c r="AB50" i="20"/>
  <c r="AB49" i="20"/>
  <c r="AB48" i="20"/>
  <c r="AG48" i="20" s="1"/>
  <c r="AB47" i="20"/>
  <c r="AB46" i="20"/>
  <c r="AG46" i="20" s="1"/>
  <c r="AB45" i="20"/>
  <c r="AG45" i="20" s="1"/>
  <c r="AB44" i="20"/>
  <c r="AB43" i="20"/>
  <c r="AB42" i="20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B34" i="20"/>
  <c r="AG34" i="20" s="1"/>
  <c r="AB33" i="20"/>
  <c r="AG33" i="20" s="1"/>
  <c r="AB32" i="20"/>
  <c r="AB31" i="20"/>
  <c r="AB30" i="20"/>
  <c r="AB29" i="20"/>
  <c r="AG29" i="20" s="1"/>
  <c r="AB28" i="20"/>
  <c r="AG28" i="20" s="1"/>
  <c r="AB27" i="20"/>
  <c r="AG27" i="20" s="1"/>
  <c r="AB26" i="20"/>
  <c r="AB25" i="20"/>
  <c r="AB24" i="20"/>
  <c r="AG24" i="20" s="1"/>
  <c r="AB23" i="20"/>
  <c r="AB22" i="20"/>
  <c r="AG22" i="20" s="1"/>
  <c r="AB21" i="20"/>
  <c r="AG21" i="20" s="1"/>
  <c r="AB20" i="20"/>
  <c r="AB19" i="20"/>
  <c r="AB18" i="20"/>
  <c r="AB17" i="20"/>
  <c r="AG17" i="20" s="1"/>
  <c r="AG14" i="20" s="1"/>
  <c r="AB16" i="20"/>
  <c r="AG16" i="20" s="1"/>
  <c r="AB15" i="20"/>
  <c r="AG15" i="20" s="1"/>
  <c r="AB14" i="20"/>
  <c r="AB13" i="20"/>
  <c r="AB12" i="20"/>
  <c r="AG12" i="20" s="1"/>
  <c r="AB11" i="20"/>
  <c r="AB10" i="20"/>
  <c r="AG10" i="20" s="1"/>
  <c r="AB8" i="20"/>
  <c r="AB7" i="20"/>
  <c r="Z151" i="20"/>
  <c r="Z150" i="20"/>
  <c r="Z145" i="20"/>
  <c r="Z139" i="20"/>
  <c r="Z138" i="20"/>
  <c r="Z133" i="20"/>
  <c r="Z127" i="20"/>
  <c r="Z126" i="20"/>
  <c r="Z121" i="20"/>
  <c r="Z115" i="20"/>
  <c r="Z114" i="20"/>
  <c r="Z110" i="20"/>
  <c r="Z109" i="20"/>
  <c r="Z108" i="20"/>
  <c r="Z107" i="20"/>
  <c r="Z102" i="20"/>
  <c r="Z95" i="20"/>
  <c r="Z90" i="20"/>
  <c r="Z83" i="20"/>
  <c r="Z78" i="20"/>
  <c r="Z71" i="20"/>
  <c r="Z69" i="20" s="1"/>
  <c r="Z66" i="20"/>
  <c r="Z59" i="20"/>
  <c r="Z53" i="20"/>
  <c r="Z46" i="20"/>
  <c r="Z41" i="20"/>
  <c r="Z34" i="20"/>
  <c r="Z29" i="20"/>
  <c r="Z22" i="20"/>
  <c r="Z1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U150" i="20"/>
  <c r="U149" i="20"/>
  <c r="Z149" i="20" s="1"/>
  <c r="U148" i="20"/>
  <c r="U147" i="20"/>
  <c r="U146" i="20"/>
  <c r="Z146" i="20" s="1"/>
  <c r="U145" i="20"/>
  <c r="U144" i="20"/>
  <c r="Z144" i="20" s="1"/>
  <c r="U143" i="20"/>
  <c r="Z143" i="20" s="1"/>
  <c r="U142" i="20"/>
  <c r="U141" i="20"/>
  <c r="U140" i="20"/>
  <c r="Z140" i="20" s="1"/>
  <c r="U139" i="20"/>
  <c r="U138" i="20"/>
  <c r="U137" i="20"/>
  <c r="Z137" i="20" s="1"/>
  <c r="U136" i="20"/>
  <c r="U135" i="20"/>
  <c r="U134" i="20"/>
  <c r="Z134" i="20" s="1"/>
  <c r="U133" i="20"/>
  <c r="U132" i="20"/>
  <c r="Z132" i="20" s="1"/>
  <c r="U131" i="20"/>
  <c r="Z131" i="20" s="1"/>
  <c r="U130" i="20"/>
  <c r="U129" i="20"/>
  <c r="U128" i="20"/>
  <c r="Z128" i="20" s="1"/>
  <c r="U127" i="20"/>
  <c r="U126" i="20"/>
  <c r="U125" i="20"/>
  <c r="Z125" i="20" s="1"/>
  <c r="U124" i="20"/>
  <c r="U123" i="20"/>
  <c r="U122" i="20"/>
  <c r="Z122" i="20" s="1"/>
  <c r="U121" i="20"/>
  <c r="U120" i="20"/>
  <c r="Z120" i="20" s="1"/>
  <c r="U119" i="20"/>
  <c r="Z119" i="20" s="1"/>
  <c r="Z118" i="20" s="1"/>
  <c r="U118" i="20"/>
  <c r="U117" i="20"/>
  <c r="U116" i="20"/>
  <c r="Z116" i="20" s="1"/>
  <c r="U115" i="20"/>
  <c r="U114" i="20"/>
  <c r="U113" i="20"/>
  <c r="Z113" i="20" s="1"/>
  <c r="U105" i="20"/>
  <c r="U103" i="20"/>
  <c r="Z103" i="20" s="1"/>
  <c r="U102" i="20"/>
  <c r="U101" i="20"/>
  <c r="Z101" i="20" s="1"/>
  <c r="U100" i="20"/>
  <c r="Z100" i="20" s="1"/>
  <c r="U99" i="20"/>
  <c r="U98" i="20"/>
  <c r="U97" i="20"/>
  <c r="Z97" i="20" s="1"/>
  <c r="U96" i="20"/>
  <c r="Z96" i="20" s="1"/>
  <c r="U95" i="20"/>
  <c r="U94" i="20"/>
  <c r="Z94" i="20" s="1"/>
  <c r="U93" i="20"/>
  <c r="U92" i="20"/>
  <c r="U91" i="20"/>
  <c r="Z91" i="20" s="1"/>
  <c r="U90" i="20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U82" i="20"/>
  <c r="Z82" i="20" s="1"/>
  <c r="U81" i="20"/>
  <c r="U80" i="20"/>
  <c r="U79" i="20"/>
  <c r="Z79" i="20" s="1"/>
  <c r="U78" i="20"/>
  <c r="U77" i="20"/>
  <c r="Z77" i="20" s="1"/>
  <c r="U76" i="20"/>
  <c r="Z76" i="20" s="1"/>
  <c r="U75" i="20"/>
  <c r="U74" i="20"/>
  <c r="U73" i="20"/>
  <c r="Z73" i="20" s="1"/>
  <c r="U72" i="20"/>
  <c r="Z72" i="20" s="1"/>
  <c r="U71" i="20"/>
  <c r="U70" i="20"/>
  <c r="Z70" i="20" s="1"/>
  <c r="U69" i="20"/>
  <c r="U68" i="20"/>
  <c r="U67" i="20"/>
  <c r="Z67" i="20" s="1"/>
  <c r="U66" i="20"/>
  <c r="U65" i="20"/>
  <c r="Z65" i="20" s="1"/>
  <c r="U64" i="20"/>
  <c r="Z64" i="20" s="1"/>
  <c r="U63" i="20"/>
  <c r="U62" i="20"/>
  <c r="U61" i="20"/>
  <c r="Z61" i="20" s="1"/>
  <c r="U60" i="20"/>
  <c r="Z60" i="20" s="1"/>
  <c r="U59" i="20"/>
  <c r="U58" i="20"/>
  <c r="Z58" i="20" s="1"/>
  <c r="U57" i="20"/>
  <c r="U56" i="20"/>
  <c r="U54" i="20"/>
  <c r="Z54" i="20" s="1"/>
  <c r="U53" i="20"/>
  <c r="U52" i="20"/>
  <c r="Z52" i="20" s="1"/>
  <c r="Z50" i="20" s="1"/>
  <c r="U51" i="20"/>
  <c r="Z51" i="20" s="1"/>
  <c r="U50" i="20"/>
  <c r="U49" i="20"/>
  <c r="U48" i="20"/>
  <c r="Z48" i="20" s="1"/>
  <c r="U47" i="20"/>
  <c r="Z47" i="20" s="1"/>
  <c r="U46" i="20"/>
  <c r="U45" i="20"/>
  <c r="Z45" i="20" s="1"/>
  <c r="U44" i="20"/>
  <c r="U43" i="20"/>
  <c r="U42" i="20"/>
  <c r="Z42" i="20" s="1"/>
  <c r="U41" i="20"/>
  <c r="U40" i="20"/>
  <c r="Z40" i="20" s="1"/>
  <c r="U39" i="20"/>
  <c r="Z39" i="20" s="1"/>
  <c r="U38" i="20"/>
  <c r="U37" i="20"/>
  <c r="U36" i="20"/>
  <c r="Z36" i="20" s="1"/>
  <c r="U35" i="20"/>
  <c r="Z35" i="20" s="1"/>
  <c r="U34" i="20"/>
  <c r="U33" i="20"/>
  <c r="Z33" i="20" s="1"/>
  <c r="U32" i="20"/>
  <c r="U31" i="20"/>
  <c r="U30" i="20"/>
  <c r="Z30" i="20" s="1"/>
  <c r="U29" i="20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U21" i="20"/>
  <c r="Z21" i="20" s="1"/>
  <c r="U20" i="20"/>
  <c r="U19" i="20"/>
  <c r="U18" i="20"/>
  <c r="Z18" i="20" s="1"/>
  <c r="U17" i="20"/>
  <c r="U16" i="20"/>
  <c r="Z16" i="20" s="1"/>
  <c r="U15" i="20"/>
  <c r="Z15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29" i="20" l="1"/>
  <c r="Z129" i="20"/>
  <c r="Z130" i="20"/>
  <c r="AG44" i="20"/>
  <c r="AG69" i="20"/>
  <c r="AG81" i="20"/>
  <c r="AG80" i="20"/>
  <c r="AG105" i="20"/>
  <c r="AG106" i="20"/>
  <c r="AG118" i="20"/>
  <c r="AG191" i="20"/>
  <c r="Z38" i="20"/>
  <c r="Z63" i="20"/>
  <c r="Z99" i="20"/>
  <c r="AG7" i="20"/>
  <c r="AG8" i="20"/>
  <c r="Z112" i="20"/>
  <c r="Z124" i="20"/>
  <c r="Z148" i="20"/>
  <c r="Z161" i="20"/>
  <c r="Z185" i="20"/>
  <c r="AG26" i="20"/>
  <c r="AG50" i="20"/>
  <c r="AG75" i="20"/>
  <c r="AG99" i="20"/>
  <c r="AG124" i="20"/>
  <c r="AG148" i="20"/>
  <c r="Z8" i="20"/>
  <c r="Z7" i="20"/>
  <c r="Z142" i="20"/>
  <c r="AG20" i="20"/>
  <c r="AG32" i="20"/>
  <c r="AG57" i="20"/>
  <c r="AG56" i="20"/>
  <c r="AG93" i="20"/>
  <c r="AG130" i="20"/>
  <c r="AG179" i="20"/>
  <c r="X17" i="18"/>
  <c r="Y17" i="18"/>
  <c r="Z14" i="20"/>
  <c r="Z75" i="20"/>
  <c r="Z105" i="20"/>
  <c r="Z20" i="20"/>
  <c r="Z31" i="20"/>
  <c r="Z32" i="20"/>
  <c r="Z44" i="20"/>
  <c r="Z57" i="20"/>
  <c r="Z56" i="20"/>
  <c r="Z80" i="20"/>
  <c r="Z81" i="20"/>
  <c r="Z93" i="20"/>
  <c r="AG31" i="20"/>
  <c r="AG161" i="20"/>
  <c r="AG173" i="20"/>
  <c r="AG197" i="20"/>
  <c r="Z106" i="20"/>
  <c r="AG185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33" i="10"/>
  <c r="J47" i="10"/>
  <c r="J45" i="10"/>
  <c r="J41" i="10"/>
  <c r="J42" i="10" s="1"/>
  <c r="J43" i="10" s="1"/>
  <c r="J37" i="10"/>
  <c r="J38" i="10" s="1"/>
  <c r="J39" i="10" s="1"/>
  <c r="I33" i="10"/>
  <c r="G33" i="10"/>
  <c r="H84" i="10" l="1"/>
  <c r="I84" i="10" s="1"/>
  <c r="H80" i="10"/>
  <c r="I80" i="10" s="1"/>
  <c r="G82" i="10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D63" i="18"/>
  <c r="C63" i="18"/>
  <c r="B63" i="18"/>
  <c r="BH62" i="18"/>
  <c r="BI62" i="18" s="1"/>
  <c r="BE62" i="18"/>
  <c r="BD62" i="18"/>
  <c r="BM62" i="18" s="1"/>
  <c r="AZ62" i="18"/>
  <c r="AY62" i="18"/>
  <c r="AQ62" i="18"/>
  <c r="AR62" i="18" s="1"/>
  <c r="AN62" i="18"/>
  <c r="AM62" i="18"/>
  <c r="AP62" i="18" s="1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AY59" i="18"/>
  <c r="AQ59" i="18"/>
  <c r="AN59" i="18"/>
  <c r="AM59" i="18"/>
  <c r="AP59" i="18" s="1"/>
  <c r="AR59" i="18" s="1"/>
  <c r="AK59" i="18"/>
  <c r="AC59" i="18"/>
  <c r="V59" i="18"/>
  <c r="J59" i="18"/>
  <c r="BH58" i="18"/>
  <c r="BI58" i="18" s="1"/>
  <c r="BE58" i="18"/>
  <c r="BD58" i="18"/>
  <c r="BM58" i="18" s="1"/>
  <c r="AZ58" i="18"/>
  <c r="AY58" i="18"/>
  <c r="AQ58" i="18"/>
  <c r="AN58" i="18"/>
  <c r="AP58" i="18" s="1"/>
  <c r="AM58" i="18"/>
  <c r="AK58" i="18"/>
  <c r="J58" i="18"/>
  <c r="BH57" i="18"/>
  <c r="BI57" i="18" s="1"/>
  <c r="BE57" i="18"/>
  <c r="BD57" i="18"/>
  <c r="BM57" i="18" s="1"/>
  <c r="AZ57" i="18"/>
  <c r="AY57" i="18"/>
  <c r="AQ57" i="18"/>
  <c r="AN57" i="18"/>
  <c r="AP57" i="18" s="1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M55" i="18" s="1"/>
  <c r="BA55" i="18"/>
  <c r="AZ55" i="18"/>
  <c r="AY55" i="18"/>
  <c r="AQ55" i="18"/>
  <c r="AN55" i="18"/>
  <c r="AM55" i="18"/>
  <c r="AK55" i="18"/>
  <c r="AC55" i="18"/>
  <c r="V55" i="18"/>
  <c r="J55" i="18"/>
  <c r="BH54" i="18"/>
  <c r="BI54" i="18" s="1"/>
  <c r="BE54" i="18"/>
  <c r="BD54" i="18"/>
  <c r="BM54" i="18" s="1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BA52" i="18" s="1"/>
  <c r="AQ52" i="18"/>
  <c r="AR52" i="18" s="1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P51" i="18"/>
  <c r="AN51" i="18"/>
  <c r="AM51" i="18"/>
  <c r="AK51" i="18"/>
  <c r="J51" i="18"/>
  <c r="BH50" i="18"/>
  <c r="BI50" i="18" s="1"/>
  <c r="BE50" i="18"/>
  <c r="BD50" i="18"/>
  <c r="BM50" i="18" s="1"/>
  <c r="AZ50" i="18"/>
  <c r="AY50" i="18"/>
  <c r="AQ50" i="18"/>
  <c r="AN50" i="18"/>
  <c r="AP50" i="18" s="1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AY47" i="18"/>
  <c r="AQ47" i="18"/>
  <c r="AN47" i="18"/>
  <c r="AM47" i="18"/>
  <c r="AP47" i="18" s="1"/>
  <c r="AR47" i="18" s="1"/>
  <c r="AK47" i="18"/>
  <c r="AC47" i="18"/>
  <c r="V47" i="18"/>
  <c r="J47" i="18"/>
  <c r="BH46" i="18"/>
  <c r="BI46" i="18" s="1"/>
  <c r="BE46" i="18"/>
  <c r="BD46" i="18"/>
  <c r="BM46" i="18" s="1"/>
  <c r="AZ46" i="18"/>
  <c r="BA46" i="18" s="1"/>
  <c r="AY46" i="18"/>
  <c r="AQ46" i="18"/>
  <c r="AN46" i="18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AY42" i="18"/>
  <c r="AQ42" i="18"/>
  <c r="AP42" i="18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AY41" i="18"/>
  <c r="AQ41" i="18"/>
  <c r="AN41" i="18"/>
  <c r="AM41" i="18"/>
  <c r="AP41" i="18" s="1"/>
  <c r="AR41" i="18" s="1"/>
  <c r="AK41" i="18"/>
  <c r="AC41" i="18"/>
  <c r="V41" i="18"/>
  <c r="J41" i="18"/>
  <c r="BH40" i="18"/>
  <c r="BI40" i="18" s="1"/>
  <c r="BE40" i="18"/>
  <c r="BD40" i="18"/>
  <c r="BM40" i="18" s="1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BM39" i="18" s="1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Q36" i="18"/>
  <c r="AR36" i="18" s="1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BA31" i="18" s="1"/>
  <c r="AY31" i="18"/>
  <c r="AQ31" i="18"/>
  <c r="AR31" i="18" s="1"/>
  <c r="AP31" i="18"/>
  <c r="AN31" i="18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R30" i="18"/>
  <c r="AQ30" i="18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K23" i="18"/>
  <c r="AC23" i="18"/>
  <c r="J23" i="18"/>
  <c r="BH22" i="18"/>
  <c r="BI22" i="18" s="1"/>
  <c r="BE22" i="18"/>
  <c r="BD22" i="18"/>
  <c r="BM22" i="18" s="1"/>
  <c r="BA22" i="18"/>
  <c r="AZ22" i="18"/>
  <c r="AY22" i="18"/>
  <c r="AQ22" i="18"/>
  <c r="AR22" i="18" s="1"/>
  <c r="AP22" i="18"/>
  <c r="AN22" i="18"/>
  <c r="AM22" i="18"/>
  <c r="AK22" i="18"/>
  <c r="J22" i="18"/>
  <c r="BH21" i="18"/>
  <c r="BI21" i="18" s="1"/>
  <c r="BE21" i="18"/>
  <c r="BD21" i="18"/>
  <c r="BM21" i="18" s="1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AY19" i="18"/>
  <c r="AQ19" i="18"/>
  <c r="AR19" i="18" s="1"/>
  <c r="AN19" i="18"/>
  <c r="AP19" i="18" s="1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L18" i="18"/>
  <c r="AO18" i="18" s="1"/>
  <c r="AK18" i="18"/>
  <c r="AC18" i="18"/>
  <c r="V18" i="18"/>
  <c r="W18" i="18" s="1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K17" i="18"/>
  <c r="J17" i="18"/>
  <c r="BH16" i="18"/>
  <c r="BI16" i="18" s="1"/>
  <c r="BE16" i="18"/>
  <c r="BD16" i="18"/>
  <c r="BM16" i="18" s="1"/>
  <c r="AZ16" i="18"/>
  <c r="AY16" i="18"/>
  <c r="AR16" i="18"/>
  <c r="AQ16" i="18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R15" i="18"/>
  <c r="AQ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AA12" i="18"/>
  <c r="AF12" i="18" s="1"/>
  <c r="AG12" i="18" s="1"/>
  <c r="P12" i="18"/>
  <c r="B12" i="18"/>
  <c r="T12" i="18" s="1"/>
  <c r="Y12" i="18" s="1"/>
  <c r="Z12" i="18" s="1"/>
  <c r="AD11" i="18"/>
  <c r="AD32" i="18" s="1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D61" i="17" s="1"/>
  <c r="AC60" i="17"/>
  <c r="AC59" i="17"/>
  <c r="AC56" i="17"/>
  <c r="AC55" i="17"/>
  <c r="AC54" i="17"/>
  <c r="AC53" i="17"/>
  <c r="AC50" i="17"/>
  <c r="AC49" i="17"/>
  <c r="AC48" i="17"/>
  <c r="AC47" i="17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C61" i="16"/>
  <c r="AC60" i="16"/>
  <c r="AD60" i="16" s="1"/>
  <c r="AC59" i="16"/>
  <c r="AD59" i="16" s="1"/>
  <c r="AC38" i="16"/>
  <c r="AC37" i="16"/>
  <c r="AC36" i="16"/>
  <c r="AC35" i="16"/>
  <c r="AD35" i="16" s="1"/>
  <c r="AC56" i="16"/>
  <c r="AC55" i="16"/>
  <c r="AC54" i="16"/>
  <c r="AC53" i="16"/>
  <c r="AD53" i="16" s="1"/>
  <c r="AC50" i="16"/>
  <c r="AC49" i="16"/>
  <c r="AC48" i="16"/>
  <c r="AC47" i="16"/>
  <c r="AD47" i="16" s="1"/>
  <c r="AC32" i="16"/>
  <c r="AC31" i="16"/>
  <c r="AC30" i="16"/>
  <c r="AC29" i="16"/>
  <c r="AD29" i="16" s="1"/>
  <c r="AC26" i="16"/>
  <c r="AC25" i="16"/>
  <c r="AC24" i="16"/>
  <c r="AC23" i="16"/>
  <c r="AD23" i="16" s="1"/>
  <c r="AC44" i="16"/>
  <c r="AC43" i="16"/>
  <c r="AC42" i="16"/>
  <c r="AC41" i="16"/>
  <c r="AD41" i="16" s="1"/>
  <c r="AC17" i="16"/>
  <c r="AC20" i="16"/>
  <c r="AC19" i="16"/>
  <c r="AC18" i="16"/>
  <c r="W11" i="17"/>
  <c r="W17" i="17" s="1"/>
  <c r="AD26" i="17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56" i="16"/>
  <c r="AD54" i="16"/>
  <c r="AD42" i="16"/>
  <c r="AD38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W48" i="15" s="1"/>
  <c r="AC44" i="15"/>
  <c r="AC43" i="15"/>
  <c r="AC42" i="15"/>
  <c r="V42" i="15"/>
  <c r="AC59" i="15"/>
  <c r="V59" i="15"/>
  <c r="AC53" i="15"/>
  <c r="V53" i="15"/>
  <c r="W53" i="15" s="1"/>
  <c r="AC47" i="15"/>
  <c r="AD47" i="15" s="1"/>
  <c r="V47" i="15"/>
  <c r="AC41" i="15"/>
  <c r="V41" i="15"/>
  <c r="AC38" i="15"/>
  <c r="V38" i="15"/>
  <c r="AC32" i="15"/>
  <c r="V32" i="15"/>
  <c r="AC26" i="15"/>
  <c r="AD26" i="15" s="1"/>
  <c r="V26" i="15"/>
  <c r="AC20" i="15"/>
  <c r="V20" i="15"/>
  <c r="W20" i="15" s="1"/>
  <c r="X20" i="15" s="1"/>
  <c r="AC37" i="15"/>
  <c r="V37" i="15"/>
  <c r="AC31" i="15"/>
  <c r="AC25" i="15"/>
  <c r="V25" i="15"/>
  <c r="W25" i="15" s="1"/>
  <c r="AC19" i="15"/>
  <c r="V19" i="15"/>
  <c r="AC36" i="15"/>
  <c r="V36" i="15"/>
  <c r="W36" i="15" s="1"/>
  <c r="AC30" i="15"/>
  <c r="V30" i="15"/>
  <c r="AC24" i="15"/>
  <c r="AC18" i="15"/>
  <c r="V18" i="15"/>
  <c r="AC35" i="15"/>
  <c r="V35" i="15"/>
  <c r="W35" i="15" s="1"/>
  <c r="AC29" i="15"/>
  <c r="V29" i="15"/>
  <c r="AC23" i="15"/>
  <c r="V23" i="15"/>
  <c r="AC17" i="15"/>
  <c r="AD17" i="15" s="1"/>
  <c r="AE17" i="15" s="1"/>
  <c r="AD11" i="15"/>
  <c r="W11" i="15"/>
  <c r="AD56" i="15"/>
  <c r="AD41" i="15"/>
  <c r="AD32" i="15"/>
  <c r="AD19" i="15"/>
  <c r="W17" i="15"/>
  <c r="X17" i="15" s="1"/>
  <c r="W61" i="15"/>
  <c r="W59" i="15"/>
  <c r="W56" i="15"/>
  <c r="W44" i="15"/>
  <c r="W43" i="15"/>
  <c r="W31" i="15"/>
  <c r="W30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N54" i="17"/>
  <c r="AM54" i="17"/>
  <c r="AK54" i="17"/>
  <c r="J54" i="17"/>
  <c r="BH53" i="17"/>
  <c r="BI53" i="17" s="1"/>
  <c r="BE53" i="17"/>
  <c r="BD53" i="17"/>
  <c r="BM53" i="17" s="1"/>
  <c r="AZ53" i="17"/>
  <c r="BA53" i="17" s="1"/>
  <c r="AY53" i="17"/>
  <c r="AQ53" i="17"/>
  <c r="AN53" i="17"/>
  <c r="AM53" i="17"/>
  <c r="AP53" i="17" s="1"/>
  <c r="AK53" i="17"/>
  <c r="J53" i="17"/>
  <c r="BH52" i="17"/>
  <c r="BI52" i="17" s="1"/>
  <c r="BE52" i="17"/>
  <c r="BD52" i="17"/>
  <c r="BM52" i="17" s="1"/>
  <c r="AZ52" i="17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AQ49" i="17"/>
  <c r="AN49" i="17"/>
  <c r="AM49" i="17"/>
  <c r="AP49" i="17" s="1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BA45" i="17" s="1"/>
  <c r="AY45" i="17"/>
  <c r="AQ45" i="17"/>
  <c r="AN45" i="17"/>
  <c r="AP45" i="17" s="1"/>
  <c r="AR45" i="17" s="1"/>
  <c r="AM45" i="17"/>
  <c r="AK45" i="17"/>
  <c r="J45" i="17"/>
  <c r="BH44" i="17"/>
  <c r="BI44" i="17" s="1"/>
  <c r="BE44" i="17"/>
  <c r="BD44" i="17"/>
  <c r="BM44" i="17" s="1"/>
  <c r="AZ44" i="17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K43" i="17"/>
  <c r="J43" i="17"/>
  <c r="BH42" i="17"/>
  <c r="BI42" i="17" s="1"/>
  <c r="BE42" i="17"/>
  <c r="BD42" i="17"/>
  <c r="BM42" i="17" s="1"/>
  <c r="AZ42" i="17"/>
  <c r="AY42" i="17"/>
  <c r="AQ42" i="17"/>
  <c r="AN42" i="17"/>
  <c r="AM42" i="17"/>
  <c r="AP42" i="17" s="1"/>
  <c r="AR42" i="17" s="1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K41" i="17"/>
  <c r="J41" i="17"/>
  <c r="BH40" i="17"/>
  <c r="BI40" i="17" s="1"/>
  <c r="BE40" i="17"/>
  <c r="BD40" i="17"/>
  <c r="BM40" i="17" s="1"/>
  <c r="AZ40" i="17"/>
  <c r="AY40" i="17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BA38" i="17"/>
  <c r="AZ38" i="17"/>
  <c r="AY38" i="17"/>
  <c r="AQ38" i="17"/>
  <c r="AR38" i="17" s="1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BM32" i="17" s="1"/>
  <c r="AZ32" i="17"/>
  <c r="AY32" i="17"/>
  <c r="AR32" i="17"/>
  <c r="AQ32" i="17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AY24" i="17"/>
  <c r="BA24" i="17" s="1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BA23" i="17" s="1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BM21" i="17" s="1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AY20" i="17"/>
  <c r="BA20" i="17" s="1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AQ18" i="17"/>
  <c r="AR18" i="17" s="1"/>
  <c r="AN18" i="17"/>
  <c r="AM18" i="17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R15" i="17"/>
  <c r="AQ15" i="17"/>
  <c r="AN15" i="17"/>
  <c r="AM15" i="17"/>
  <c r="AP15" i="17" s="1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BA62" i="16"/>
  <c r="AZ62" i="16"/>
  <c r="AY62" i="16"/>
  <c r="AQ62" i="16"/>
  <c r="AN62" i="16"/>
  <c r="AM62" i="16"/>
  <c r="AK62" i="16"/>
  <c r="J62" i="16"/>
  <c r="BH61" i="16"/>
  <c r="BI61" i="16" s="1"/>
  <c r="BE61" i="16"/>
  <c r="BD61" i="16"/>
  <c r="BM61" i="16" s="1"/>
  <c r="AZ61" i="16"/>
  <c r="BA61" i="16" s="1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AY60" i="16"/>
  <c r="AQ60" i="16"/>
  <c r="AN60" i="16"/>
  <c r="AP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M57" i="16"/>
  <c r="AK57" i="16"/>
  <c r="J57" i="16"/>
  <c r="BH56" i="16"/>
  <c r="BI56" i="16" s="1"/>
  <c r="BE56" i="16"/>
  <c r="BD56" i="16"/>
  <c r="BM56" i="16" s="1"/>
  <c r="AZ56" i="16"/>
  <c r="AY56" i="16"/>
  <c r="AQ56" i="16"/>
  <c r="AN56" i="16"/>
  <c r="AM56" i="16"/>
  <c r="AP56" i="16" s="1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M51" i="16"/>
  <c r="AK51" i="16"/>
  <c r="J51" i="16"/>
  <c r="BH50" i="16"/>
  <c r="BI50" i="16" s="1"/>
  <c r="BE50" i="16"/>
  <c r="BD50" i="16"/>
  <c r="BM50" i="16" s="1"/>
  <c r="AZ50" i="16"/>
  <c r="BA50" i="16" s="1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AY45" i="16"/>
  <c r="AQ45" i="16"/>
  <c r="AN45" i="16"/>
  <c r="AM45" i="16"/>
  <c r="AP45" i="16" s="1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P44" i="16"/>
  <c r="AN44" i="16"/>
  <c r="AM44" i="16"/>
  <c r="AK44" i="16"/>
  <c r="J44" i="16"/>
  <c r="BH43" i="16"/>
  <c r="BI43" i="16" s="1"/>
  <c r="BE43" i="16"/>
  <c r="BD43" i="16"/>
  <c r="BM43" i="16" s="1"/>
  <c r="AZ43" i="16"/>
  <c r="BA43" i="16" s="1"/>
  <c r="AY43" i="16"/>
  <c r="AQ43" i="16"/>
  <c r="AN43" i="16"/>
  <c r="AM43" i="16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N40" i="16"/>
  <c r="AM40" i="16"/>
  <c r="AP40" i="16" s="1"/>
  <c r="AR40" i="16" s="1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BM34" i="16" s="1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BA15" i="16" s="1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BA48" i="15" s="1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AY47" i="15"/>
  <c r="AQ47" i="15"/>
  <c r="AN47" i="15"/>
  <c r="AM47" i="15"/>
  <c r="AP47" i="15" s="1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P45" i="15" s="1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P43" i="15" s="1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P42" i="15" s="1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M41" i="15"/>
  <c r="AK41" i="15"/>
  <c r="J41" i="15"/>
  <c r="BH40" i="15"/>
  <c r="BI40" i="15" s="1"/>
  <c r="BE40" i="15"/>
  <c r="BD40" i="15"/>
  <c r="BM40" i="15" s="1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N39" i="15"/>
  <c r="AM39" i="15"/>
  <c r="AP39" i="15" s="1"/>
  <c r="AR39" i="15" s="1"/>
  <c r="AK39" i="15"/>
  <c r="J39" i="15"/>
  <c r="BH38" i="15"/>
  <c r="BI38" i="15" s="1"/>
  <c r="BE38" i="15"/>
  <c r="BD38" i="15"/>
  <c r="BM38" i="15" s="1"/>
  <c r="AZ38" i="15"/>
  <c r="AY38" i="15"/>
  <c r="AQ38" i="15"/>
  <c r="AR38" i="15" s="1"/>
  <c r="AN38" i="15"/>
  <c r="AM38" i="15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Q35" i="15"/>
  <c r="AR35" i="15" s="1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P34" i="15" s="1"/>
  <c r="AM34" i="15"/>
  <c r="AK34" i="15"/>
  <c r="J34" i="15"/>
  <c r="BH33" i="15"/>
  <c r="BI33" i="15" s="1"/>
  <c r="BE33" i="15"/>
  <c r="BD33" i="15"/>
  <c r="BM33" i="15" s="1"/>
  <c r="AZ33" i="15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AY31" i="15"/>
  <c r="AQ31" i="15"/>
  <c r="AR31" i="15" s="1"/>
  <c r="AN31" i="15"/>
  <c r="AM31" i="15"/>
  <c r="AP31" i="15" s="1"/>
  <c r="AK31" i="15"/>
  <c r="J31" i="15"/>
  <c r="BH30" i="15"/>
  <c r="BI30" i="15" s="1"/>
  <c r="BE30" i="15"/>
  <c r="BD30" i="15"/>
  <c r="BM30" i="15" s="1"/>
  <c r="AZ30" i="15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M28" i="15" s="1"/>
  <c r="AZ28" i="15"/>
  <c r="AY28" i="15"/>
  <c r="BA28" i="15" s="1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K21" i="15"/>
  <c r="J21" i="15"/>
  <c r="BH20" i="15"/>
  <c r="BI20" i="15" s="1"/>
  <c r="BE20" i="15"/>
  <c r="BD20" i="15"/>
  <c r="BM20" i="15" s="1"/>
  <c r="AZ20" i="15"/>
  <c r="AY20" i="15"/>
  <c r="BA20" i="15" s="1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BA22" i="15" l="1"/>
  <c r="BA33" i="15"/>
  <c r="BA19" i="16"/>
  <c r="BA21" i="16"/>
  <c r="BA25" i="16"/>
  <c r="AP57" i="16"/>
  <c r="AR57" i="16" s="1"/>
  <c r="AP61" i="16"/>
  <c r="AR61" i="16" s="1"/>
  <c r="AT61" i="16" s="1"/>
  <c r="BA42" i="17"/>
  <c r="BA44" i="17"/>
  <c r="AD17" i="18"/>
  <c r="BA19" i="18"/>
  <c r="BA29" i="18"/>
  <c r="AR56" i="18"/>
  <c r="BA58" i="18"/>
  <c r="U12" i="15"/>
  <c r="Y12" i="15"/>
  <c r="Z12" i="15" s="1"/>
  <c r="BA15" i="15"/>
  <c r="AP16" i="15"/>
  <c r="AP19" i="15"/>
  <c r="BA23" i="15"/>
  <c r="AP26" i="15"/>
  <c r="BA26" i="15"/>
  <c r="AR42" i="15"/>
  <c r="BA43" i="15"/>
  <c r="BA45" i="15"/>
  <c r="AP43" i="16"/>
  <c r="AR43" i="16" s="1"/>
  <c r="AR44" i="16"/>
  <c r="AT44" i="16" s="1"/>
  <c r="AP50" i="16"/>
  <c r="BA52" i="16"/>
  <c r="AR56" i="16"/>
  <c r="AP18" i="17"/>
  <c r="BA18" i="17"/>
  <c r="BA25" i="17"/>
  <c r="BA28" i="17"/>
  <c r="BA30" i="17"/>
  <c r="AP37" i="17"/>
  <c r="AD19" i="18"/>
  <c r="AP23" i="18"/>
  <c r="BA23" i="18"/>
  <c r="AR51" i="18"/>
  <c r="AV51" i="18" s="1"/>
  <c r="BA54" i="18"/>
  <c r="BA57" i="18"/>
  <c r="BA61" i="18"/>
  <c r="AR57" i="18"/>
  <c r="AU57" i="18" s="1"/>
  <c r="BA31" i="15"/>
  <c r="BA58" i="15"/>
  <c r="AP15" i="16"/>
  <c r="BA17" i="16"/>
  <c r="BA23" i="16"/>
  <c r="AP59" i="16"/>
  <c r="AR54" i="17"/>
  <c r="AT54" i="17" s="1"/>
  <c r="AP21" i="15"/>
  <c r="BA27" i="15"/>
  <c r="AP15" i="18"/>
  <c r="AP35" i="18"/>
  <c r="AR42" i="18"/>
  <c r="AV42" i="18" s="1"/>
  <c r="AR48" i="18"/>
  <c r="AR58" i="18"/>
  <c r="BA30" i="15"/>
  <c r="AP38" i="15"/>
  <c r="BA38" i="15"/>
  <c r="AP41" i="15"/>
  <c r="AR41" i="15" s="1"/>
  <c r="AT41" i="15" s="1"/>
  <c r="BA47" i="15"/>
  <c r="AR48" i="15"/>
  <c r="AT48" i="15" s="1"/>
  <c r="BA49" i="15"/>
  <c r="AP51" i="15"/>
  <c r="BA51" i="15"/>
  <c r="BA55" i="15"/>
  <c r="AP60" i="15"/>
  <c r="AR60" i="15" s="1"/>
  <c r="BA60" i="15"/>
  <c r="AP33" i="16"/>
  <c r="AP42" i="16"/>
  <c r="AR42" i="16" s="1"/>
  <c r="AT42" i="16" s="1"/>
  <c r="BA45" i="16"/>
  <c r="AP47" i="16"/>
  <c r="AR47" i="16" s="1"/>
  <c r="AT47" i="16" s="1"/>
  <c r="AP49" i="16"/>
  <c r="AR49" i="16" s="1"/>
  <c r="AT49" i="16" s="1"/>
  <c r="AP58" i="16"/>
  <c r="AR58" i="16" s="1"/>
  <c r="BA58" i="16"/>
  <c r="AR59" i="16"/>
  <c r="BA60" i="16"/>
  <c r="AP27" i="17"/>
  <c r="AP32" i="17"/>
  <c r="BA34" i="17"/>
  <c r="BA36" i="17"/>
  <c r="AR41" i="17"/>
  <c r="AP44" i="17"/>
  <c r="AR44" i="17" s="1"/>
  <c r="AP46" i="17"/>
  <c r="AR46" i="17" s="1"/>
  <c r="BA46" i="17"/>
  <c r="BA48" i="17"/>
  <c r="BA52" i="17"/>
  <c r="AP55" i="17"/>
  <c r="AP57" i="17"/>
  <c r="AR57" i="17" s="1"/>
  <c r="BA59" i="17"/>
  <c r="W60" i="15"/>
  <c r="AD23" i="15"/>
  <c r="AD35" i="15"/>
  <c r="AE35" i="15" s="1"/>
  <c r="AF35" i="15" s="1"/>
  <c r="AD20" i="15"/>
  <c r="AE20" i="15" s="1"/>
  <c r="AD53" i="15"/>
  <c r="AD42" i="15"/>
  <c r="AD31" i="16"/>
  <c r="AE31" i="16" s="1"/>
  <c r="AF31" i="16" s="1"/>
  <c r="AD43" i="16"/>
  <c r="AD55" i="16"/>
  <c r="AD61" i="16"/>
  <c r="AD47" i="17"/>
  <c r="AE47" i="17" s="1"/>
  <c r="AF47" i="17" s="1"/>
  <c r="AD53" i="17"/>
  <c r="AE53" i="17" s="1"/>
  <c r="AF53" i="17" s="1"/>
  <c r="AD59" i="17"/>
  <c r="BA15" i="18"/>
  <c r="BA16" i="18"/>
  <c r="AL17" i="18"/>
  <c r="AO17" i="18" s="1"/>
  <c r="AS17" i="18" s="1"/>
  <c r="AT17" i="18" s="1"/>
  <c r="AU17" i="18" s="1"/>
  <c r="AP18" i="18"/>
  <c r="BA24" i="18"/>
  <c r="AP28" i="18"/>
  <c r="BA37" i="18"/>
  <c r="BA41" i="18"/>
  <c r="AP46" i="18"/>
  <c r="AR46" i="18" s="1"/>
  <c r="BA47" i="18"/>
  <c r="AR50" i="18"/>
  <c r="AV50" i="18" s="1"/>
  <c r="BA59" i="18"/>
  <c r="BA60" i="18"/>
  <c r="AI72" i="18"/>
  <c r="AP35" i="15"/>
  <c r="AP57" i="15"/>
  <c r="AP59" i="15"/>
  <c r="AP16" i="16"/>
  <c r="AP18" i="16"/>
  <c r="AP20" i="16"/>
  <c r="AP22" i="16"/>
  <c r="AP24" i="16"/>
  <c r="AP26" i="16"/>
  <c r="AP28" i="16"/>
  <c r="AP30" i="16"/>
  <c r="AP32" i="16"/>
  <c r="AP39" i="16"/>
  <c r="AR39" i="16" s="1"/>
  <c r="AT39" i="16" s="1"/>
  <c r="AR51" i="16"/>
  <c r="AT51" i="16" s="1"/>
  <c r="AR60" i="16"/>
  <c r="AT60" i="16" s="1"/>
  <c r="AP62" i="16"/>
  <c r="AR62" i="16" s="1"/>
  <c r="AT62" i="16" s="1"/>
  <c r="AP23" i="17"/>
  <c r="BA40" i="17"/>
  <c r="AP43" i="17"/>
  <c r="AR48" i="17"/>
  <c r="BA49" i="17"/>
  <c r="BA51" i="17"/>
  <c r="AP54" i="17"/>
  <c r="AD38" i="15"/>
  <c r="W29" i="15"/>
  <c r="X29" i="15" s="1"/>
  <c r="Y29" i="15" s="1"/>
  <c r="W18" i="15"/>
  <c r="X18" i="15" s="1"/>
  <c r="AD30" i="15"/>
  <c r="W37" i="15"/>
  <c r="X37" i="15" s="1"/>
  <c r="Y37" i="15" s="1"/>
  <c r="W26" i="15"/>
  <c r="W38" i="15"/>
  <c r="W47" i="15"/>
  <c r="AD43" i="15"/>
  <c r="AE43" i="15" s="1"/>
  <c r="AF43" i="15" s="1"/>
  <c r="AD49" i="15"/>
  <c r="AE49" i="15" s="1"/>
  <c r="AF49" i="15" s="1"/>
  <c r="AD55" i="15"/>
  <c r="AD61" i="15"/>
  <c r="AD37" i="16"/>
  <c r="AD44" i="16"/>
  <c r="AE44" i="16" s="1"/>
  <c r="AF44" i="16" s="1"/>
  <c r="AF12" i="17"/>
  <c r="AG12" i="17" s="1"/>
  <c r="AD17" i="16"/>
  <c r="AD26" i="16"/>
  <c r="AE26" i="16" s="1"/>
  <c r="AF26" i="16" s="1"/>
  <c r="AD32" i="16"/>
  <c r="AE32" i="16" s="1"/>
  <c r="AF32" i="16" s="1"/>
  <c r="AD50" i="16"/>
  <c r="AD62" i="16"/>
  <c r="AD48" i="17"/>
  <c r="AE48" i="17" s="1"/>
  <c r="AF48" i="17" s="1"/>
  <c r="AP17" i="18"/>
  <c r="BA30" i="18"/>
  <c r="BA38" i="18"/>
  <c r="BA42" i="18"/>
  <c r="AP43" i="18"/>
  <c r="AR43" i="18" s="1"/>
  <c r="AT43" i="18" s="1"/>
  <c r="AP45" i="18"/>
  <c r="AR45" i="18" s="1"/>
  <c r="AT45" i="18" s="1"/>
  <c r="BA45" i="18"/>
  <c r="AP49" i="18"/>
  <c r="BA50" i="18"/>
  <c r="AP55" i="18"/>
  <c r="AP60" i="18"/>
  <c r="AR60" i="18" s="1"/>
  <c r="BA62" i="18"/>
  <c r="X18" i="18"/>
  <c r="Y18" i="18" s="1"/>
  <c r="AS15" i="18"/>
  <c r="AT15" i="18" s="1"/>
  <c r="AV15" i="18" s="1"/>
  <c r="AX15" i="18"/>
  <c r="BB15" i="18" s="1"/>
  <c r="BC15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V53" i="18" s="1"/>
  <c r="AL59" i="18"/>
  <c r="AO59" i="18" s="1"/>
  <c r="AU59" i="18" s="1"/>
  <c r="AL52" i="18"/>
  <c r="AO52" i="18" s="1"/>
  <c r="AL51" i="18"/>
  <c r="AO51" i="18" s="1"/>
  <c r="AL50" i="18"/>
  <c r="AO50" i="18" s="1"/>
  <c r="AL62" i="18"/>
  <c r="AO62" i="18" s="1"/>
  <c r="AV62" i="18" s="1"/>
  <c r="AL58" i="18"/>
  <c r="AO58" i="18" s="1"/>
  <c r="AL57" i="18"/>
  <c r="AO57" i="18" s="1"/>
  <c r="AL56" i="18"/>
  <c r="AO56" i="18" s="1"/>
  <c r="AV56" i="18" s="1"/>
  <c r="AL55" i="18"/>
  <c r="AO55" i="18" s="1"/>
  <c r="AL49" i="18"/>
  <c r="AO49" i="18" s="1"/>
  <c r="AL46" i="18"/>
  <c r="AO46" i="18" s="1"/>
  <c r="AV46" i="18" s="1"/>
  <c r="AL43" i="18"/>
  <c r="AL39" i="18"/>
  <c r="AO39" i="18" s="1"/>
  <c r="AL38" i="18"/>
  <c r="AO38" i="18" s="1"/>
  <c r="AL34" i="18"/>
  <c r="AO34" i="18" s="1"/>
  <c r="AL33" i="18"/>
  <c r="AO33" i="18" s="1"/>
  <c r="AL48" i="18"/>
  <c r="AO48" i="18" s="1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O24" i="18" s="1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O30" i="18" s="1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60" i="18"/>
  <c r="AU60" i="18" s="1"/>
  <c r="AL16" i="18"/>
  <c r="AO16" i="18" s="1"/>
  <c r="AD18" i="18"/>
  <c r="AL37" i="18"/>
  <c r="AO37" i="18" s="1"/>
  <c r="W20" i="18"/>
  <c r="AD24" i="18"/>
  <c r="AO25" i="18"/>
  <c r="W29" i="18"/>
  <c r="W38" i="18"/>
  <c r="AO35" i="18"/>
  <c r="AT41" i="18"/>
  <c r="AU44" i="18"/>
  <c r="AT44" i="18"/>
  <c r="AD47" i="18"/>
  <c r="AT54" i="18"/>
  <c r="AD41" i="18"/>
  <c r="AV59" i="18"/>
  <c r="AT59" i="18"/>
  <c r="AD31" i="18"/>
  <c r="BA36" i="18"/>
  <c r="AD37" i="18"/>
  <c r="AP39" i="18"/>
  <c r="AR39" i="18" s="1"/>
  <c r="W42" i="18"/>
  <c r="AO43" i="18"/>
  <c r="AD30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T60" i="18"/>
  <c r="AO61" i="18"/>
  <c r="AV61" i="18" s="1"/>
  <c r="BA43" i="18"/>
  <c r="AT48" i="18"/>
  <c r="AD59" i="18"/>
  <c r="AU56" i="18"/>
  <c r="AT56" i="18"/>
  <c r="AT62" i="18"/>
  <c r="W50" i="18"/>
  <c r="AO54" i="18"/>
  <c r="AV54" i="18" s="1"/>
  <c r="AD56" i="18"/>
  <c r="AT57" i="18"/>
  <c r="AD62" i="18"/>
  <c r="AD44" i="18"/>
  <c r="AR49" i="18"/>
  <c r="W53" i="18"/>
  <c r="AT53" i="18"/>
  <c r="AR55" i="18"/>
  <c r="AV58" i="18"/>
  <c r="AU58" i="18"/>
  <c r="AT58" i="18"/>
  <c r="AD60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AR51" i="17" s="1"/>
  <c r="AT51" i="17" s="1"/>
  <c r="W54" i="15"/>
  <c r="X54" i="15" s="1"/>
  <c r="Y54" i="15" s="1"/>
  <c r="AD29" i="15"/>
  <c r="AE29" i="15" s="1"/>
  <c r="AF29" i="15" s="1"/>
  <c r="AD59" i="15"/>
  <c r="W29" i="16"/>
  <c r="X29" i="16" s="1"/>
  <c r="Y29" i="16" s="1"/>
  <c r="W35" i="16"/>
  <c r="X35" i="16" s="1"/>
  <c r="Y35" i="16" s="1"/>
  <c r="W47" i="16"/>
  <c r="W60" i="16"/>
  <c r="AD19" i="16"/>
  <c r="AD49" i="16"/>
  <c r="AE49" i="16" s="1"/>
  <c r="AF49" i="16" s="1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O19" i="17" s="1"/>
  <c r="AP61" i="17"/>
  <c r="W42" i="15"/>
  <c r="W55" i="15"/>
  <c r="X55" i="15" s="1"/>
  <c r="Y55" i="15" s="1"/>
  <c r="W24" i="16"/>
  <c r="X24" i="16" s="1"/>
  <c r="Y24" i="16" s="1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O27" i="16" s="1"/>
  <c r="AS27" i="16" s="1"/>
  <c r="AT27" i="16" s="1"/>
  <c r="AL29" i="16"/>
  <c r="AL31" i="16"/>
  <c r="AO31" i="16" s="1"/>
  <c r="BA40" i="16"/>
  <c r="AL47" i="16"/>
  <c r="AL49" i="16"/>
  <c r="BA56" i="16"/>
  <c r="BA59" i="16"/>
  <c r="AL30" i="17"/>
  <c r="AO30" i="17" s="1"/>
  <c r="AR39" i="17"/>
  <c r="AT39" i="17" s="1"/>
  <c r="AP58" i="17"/>
  <c r="AR58" i="17" s="1"/>
  <c r="AD18" i="15"/>
  <c r="AD31" i="15"/>
  <c r="AD44" i="15"/>
  <c r="AD62" i="15"/>
  <c r="AE62" i="15" s="1"/>
  <c r="AF62" i="15" s="1"/>
  <c r="AD48" i="15"/>
  <c r="AE48" i="15" s="1"/>
  <c r="AF48" i="15" s="1"/>
  <c r="AD60" i="15"/>
  <c r="W17" i="16"/>
  <c r="X17" i="16" s="1"/>
  <c r="Y17" i="16" s="1"/>
  <c r="W25" i="16"/>
  <c r="W37" i="16"/>
  <c r="X37" i="16" s="1"/>
  <c r="Y37" i="16" s="1"/>
  <c r="W50" i="16"/>
  <c r="W62" i="16"/>
  <c r="AD35" i="17"/>
  <c r="AD24" i="17"/>
  <c r="AE24" i="17" s="1"/>
  <c r="AF24" i="17" s="1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AV62" i="17" s="1"/>
  <c r="W32" i="15"/>
  <c r="AD50" i="15"/>
  <c r="W41" i="16"/>
  <c r="W54" i="16"/>
  <c r="X54" i="16" s="1"/>
  <c r="AD43" i="17"/>
  <c r="AE43" i="17" s="1"/>
  <c r="AF43" i="17" s="1"/>
  <c r="AD30" i="16"/>
  <c r="AD60" i="17"/>
  <c r="AE60" i="17" s="1"/>
  <c r="AF60" i="17" s="1"/>
  <c r="AL18" i="17"/>
  <c r="AO18" i="17" s="1"/>
  <c r="BA34" i="15"/>
  <c r="AP40" i="15"/>
  <c r="AR40" i="15" s="1"/>
  <c r="BA44" i="15"/>
  <c r="BA57" i="15"/>
  <c r="BA32" i="16"/>
  <c r="BA27" i="17"/>
  <c r="AR55" i="17"/>
  <c r="AT55" i="17" s="1"/>
  <c r="AD24" i="15"/>
  <c r="AD37" i="15"/>
  <c r="AE37" i="15" s="1"/>
  <c r="AF37" i="15" s="1"/>
  <c r="AD36" i="15"/>
  <c r="W41" i="15"/>
  <c r="X41" i="15" s="1"/>
  <c r="Y41" i="15" s="1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E30" i="17" s="1"/>
  <c r="AF30" i="17" s="1"/>
  <c r="AD62" i="17"/>
  <c r="AP28" i="15"/>
  <c r="BA32" i="15"/>
  <c r="BA39" i="15"/>
  <c r="BA52" i="15"/>
  <c r="AP56" i="15"/>
  <c r="AR56" i="15" s="1"/>
  <c r="AT56" i="15" s="1"/>
  <c r="AR45" i="16"/>
  <c r="AT45" i="16" s="1"/>
  <c r="AR50" i="16"/>
  <c r="AT50" i="16" s="1"/>
  <c r="AR53" i="16"/>
  <c r="AT53" i="16" s="1"/>
  <c r="AP50" i="17"/>
  <c r="AR50" i="17" s="1"/>
  <c r="Y17" i="15"/>
  <c r="AD25" i="15"/>
  <c r="AD54" i="15"/>
  <c r="W31" i="16"/>
  <c r="W43" i="16"/>
  <c r="AD23" i="17"/>
  <c r="AE23" i="17" s="1"/>
  <c r="AF23" i="17" s="1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X44" i="16" s="1"/>
  <c r="Y44" i="16" s="1"/>
  <c r="W59" i="16"/>
  <c r="X59" i="16" s="1"/>
  <c r="Y59" i="16" s="1"/>
  <c r="AE20" i="17"/>
  <c r="AF20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35" i="17"/>
  <c r="AF35" i="17" s="1"/>
  <c r="AE41" i="17"/>
  <c r="AF41" i="17" s="1"/>
  <c r="AE59" i="17"/>
  <c r="AF59" i="17" s="1"/>
  <c r="AE18" i="17"/>
  <c r="AF18" i="17" s="1"/>
  <c r="AE36" i="17"/>
  <c r="AF36" i="17" s="1"/>
  <c r="AE42" i="17"/>
  <c r="AF42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7" i="16"/>
  <c r="AF37" i="16" s="1"/>
  <c r="AE43" i="16"/>
  <c r="AF43" i="16" s="1"/>
  <c r="AE55" i="16"/>
  <c r="AF55" i="16" s="1"/>
  <c r="AE61" i="16"/>
  <c r="AF61" i="16" s="1"/>
  <c r="AE53" i="16"/>
  <c r="AF53" i="16" s="1"/>
  <c r="AE54" i="16"/>
  <c r="AF54" i="16" s="1"/>
  <c r="AE38" i="16"/>
  <c r="AF38" i="16" s="1"/>
  <c r="AE50" i="16"/>
  <c r="AF50" i="16" s="1"/>
  <c r="AE56" i="16"/>
  <c r="AF56" i="16" s="1"/>
  <c r="AE62" i="16"/>
  <c r="AF62" i="16" s="1"/>
  <c r="X41" i="16"/>
  <c r="Y41" i="16" s="1"/>
  <c r="X47" i="16"/>
  <c r="Y47" i="16" s="1"/>
  <c r="X60" i="16"/>
  <c r="Y60" i="16" s="1"/>
  <c r="X53" i="16"/>
  <c r="Y53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25" i="16"/>
  <c r="Y25" i="16" s="1"/>
  <c r="X31" i="16"/>
  <c r="Y31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60" i="15"/>
  <c r="AF60" i="15" s="1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59" i="15"/>
  <c r="AF59" i="15" s="1"/>
  <c r="AE55" i="15"/>
  <c r="AF55" i="15" s="1"/>
  <c r="AE23" i="15"/>
  <c r="AF23" i="15" s="1"/>
  <c r="AE41" i="15"/>
  <c r="AF41" i="15" s="1"/>
  <c r="AE47" i="15"/>
  <c r="AF47" i="15" s="1"/>
  <c r="AE53" i="15"/>
  <c r="AF53" i="15" s="1"/>
  <c r="AE56" i="15"/>
  <c r="AF56" i="15" s="1"/>
  <c r="W62" i="15"/>
  <c r="X62" i="15" s="1"/>
  <c r="Y62" i="15" s="1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35" i="15"/>
  <c r="Y35" i="15" s="1"/>
  <c r="X47" i="15"/>
  <c r="Y47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61" i="15"/>
  <c r="Y61" i="15" s="1"/>
  <c r="X25" i="15"/>
  <c r="Y25" i="15" s="1"/>
  <c r="X31" i="15"/>
  <c r="Y31" i="15" s="1"/>
  <c r="X43" i="15"/>
  <c r="Y43" i="15" s="1"/>
  <c r="X50" i="15"/>
  <c r="Y50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S21" i="16" s="1"/>
  <c r="AT21" i="16" s="1"/>
  <c r="AO29" i="16"/>
  <c r="AT43" i="16"/>
  <c r="AS29" i="16"/>
  <c r="AT29" i="16" s="1"/>
  <c r="AX29" i="16"/>
  <c r="BB29" i="16" s="1"/>
  <c r="BC29" i="16" s="1"/>
  <c r="AO30" i="16"/>
  <c r="AT41" i="16"/>
  <c r="AT40" i="16"/>
  <c r="AT46" i="16"/>
  <c r="AL34" i="16"/>
  <c r="AO34" i="16" s="1"/>
  <c r="AL35" i="16"/>
  <c r="AO35" i="16" s="1"/>
  <c r="AL36" i="16"/>
  <c r="AO36" i="16" s="1"/>
  <c r="AL37" i="16"/>
  <c r="AL38" i="16"/>
  <c r="AO38" i="16" s="1"/>
  <c r="AL39" i="16"/>
  <c r="AO39" i="16" s="1"/>
  <c r="AL40" i="16"/>
  <c r="AL41" i="16"/>
  <c r="AO41" i="16" s="1"/>
  <c r="AU41" i="16" s="1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62" i="16" s="1"/>
  <c r="AU62" i="16" s="1"/>
  <c r="AO37" i="16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BA47" i="16"/>
  <c r="AO51" i="16"/>
  <c r="AO55" i="16"/>
  <c r="AU55" i="16" s="1"/>
  <c r="AI72" i="16"/>
  <c r="AO49" i="16"/>
  <c r="BA49" i="16"/>
  <c r="AT58" i="16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O55" i="17" s="1"/>
  <c r="AL53" i="17"/>
  <c r="AO53" i="17" s="1"/>
  <c r="AL51" i="17"/>
  <c r="AO51" i="17" s="1"/>
  <c r="AL49" i="17"/>
  <c r="AO49" i="17" s="1"/>
  <c r="AL47" i="17"/>
  <c r="AO47" i="17" s="1"/>
  <c r="AU47" i="17" s="1"/>
  <c r="AL46" i="17"/>
  <c r="AL48" i="17"/>
  <c r="AL45" i="17"/>
  <c r="AO45" i="17" s="1"/>
  <c r="AV45" i="17" s="1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P21" i="17"/>
  <c r="AO27" i="17"/>
  <c r="AP29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T58" i="17"/>
  <c r="AU58" i="17"/>
  <c r="BA35" i="17"/>
  <c r="BA39" i="17"/>
  <c r="BA41" i="17"/>
  <c r="AT44" i="17"/>
  <c r="AU46" i="17"/>
  <c r="AT46" i="17"/>
  <c r="AT48" i="17"/>
  <c r="AT50" i="17"/>
  <c r="AO61" i="17"/>
  <c r="BA37" i="17"/>
  <c r="AO41" i="17"/>
  <c r="AT42" i="17"/>
  <c r="AR53" i="17"/>
  <c r="BA54" i="17"/>
  <c r="AP56" i="17"/>
  <c r="AR56" i="17" s="1"/>
  <c r="AR49" i="17"/>
  <c r="BA50" i="17"/>
  <c r="AP52" i="17"/>
  <c r="AR52" i="17" s="1"/>
  <c r="BA58" i="17"/>
  <c r="AT62" i="17"/>
  <c r="AP60" i="17"/>
  <c r="AR60" i="17" s="1"/>
  <c r="AR61" i="17"/>
  <c r="BA19" i="15"/>
  <c r="AT39" i="15"/>
  <c r="AT40" i="15"/>
  <c r="AO39" i="15"/>
  <c r="AV39" i="15" s="1"/>
  <c r="AP15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O53" i="15" s="1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29" i="16" l="1"/>
  <c r="AV29" i="16"/>
  <c r="AS25" i="16"/>
  <c r="AT25" i="16" s="1"/>
  <c r="AU25" i="16" s="1"/>
  <c r="AX25" i="16"/>
  <c r="BB25" i="16" s="1"/>
  <c r="BC25" i="16" s="1"/>
  <c r="AV18" i="18"/>
  <c r="AU18" i="18"/>
  <c r="AT51" i="18"/>
  <c r="AT50" i="18"/>
  <c r="AX21" i="16"/>
  <c r="BB21" i="16" s="1"/>
  <c r="BC21" i="16" s="1"/>
  <c r="Y54" i="16"/>
  <c r="AT42" i="18"/>
  <c r="AX17" i="18"/>
  <c r="BB17" i="18" s="1"/>
  <c r="BC17" i="18" s="1"/>
  <c r="AV51" i="17"/>
  <c r="AU62" i="17"/>
  <c r="AE17" i="17"/>
  <c r="AF17" i="17" s="1"/>
  <c r="AU51" i="18"/>
  <c r="AU53" i="18"/>
  <c r="AV57" i="18"/>
  <c r="AW57" i="18" s="1"/>
  <c r="AU50" i="18"/>
  <c r="AU62" i="18"/>
  <c r="AU42" i="18"/>
  <c r="AU39" i="15"/>
  <c r="AV41" i="17"/>
  <c r="AW41" i="17" s="1"/>
  <c r="AX15" i="17"/>
  <c r="BB15" i="17" s="1"/>
  <c r="BC15" i="17" s="1"/>
  <c r="AF20" i="15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E54" i="18"/>
  <c r="AF54" i="18" s="1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Y53" i="18"/>
  <c r="X53" i="18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W54" i="15" s="1"/>
  <c r="AS23" i="16"/>
  <c r="AT23" i="16" s="1"/>
  <c r="AX23" i="16"/>
  <c r="BB23" i="16" s="1"/>
  <c r="BC23" i="16" s="1"/>
  <c r="AX15" i="16"/>
  <c r="BB15" i="16" s="1"/>
  <c r="BC15" i="16" s="1"/>
  <c r="AV62" i="15"/>
  <c r="AW62" i="15" s="1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BB39" i="17" s="1"/>
  <c r="BC39" i="17" s="1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BB49" i="16" s="1"/>
  <c r="BC49" i="16" s="1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V17" i="16" l="1"/>
  <c r="AW43" i="18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F12" i="6" l="1"/>
  <c r="L12" i="6"/>
  <c r="F13" i="6"/>
  <c r="L13" i="6"/>
  <c r="V71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J27" i="8" l="1"/>
  <c r="U63" i="8"/>
  <c r="V63" i="8" s="1"/>
  <c r="I47" i="8"/>
  <c r="K47" i="8" s="1"/>
  <c r="J28" i="8"/>
  <c r="S28" i="8" s="1"/>
  <c r="U28" i="8" s="1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<sst xmlns="http://schemas.openxmlformats.org/spreadsheetml/2006/main" count="9423" uniqueCount="759">
  <si>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</si>
  <si>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</si>
  <si>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</si>
  <si>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</si>
  <si>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</si>
  <si>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</si>
  <si>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</si>
  <si>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</si>
  <si>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</si>
  <si>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</si>
  <si>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</si>
  <si>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</si>
  <si>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</si>
  <si>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</si>
  <si>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</si>
  <si>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</si>
  <si>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</si>
  <si>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</si>
  <si>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</si>
  <si>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</si>
  <si>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</si>
  <si>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</si>
  <si>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</si>
  <si>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</si>
  <si>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</si>
  <si>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</si>
  <si>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</si>
  <si>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</si>
  <si>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</si>
  <si>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</si>
  <si>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</si>
  <si>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</si>
  <si>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</si>
  <si>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</si>
  <si>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</si>
  <si>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</si>
  <si>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</si>
  <si>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</si>
  <si>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</si>
  <si>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</si>
  <si>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</si>
  <si>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</si>
  <si>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</si>
  <si>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</si>
  <si>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</si>
  <si>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</si>
  <si>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</si>
  <si>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</si>
  <si>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</si>
  <si>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</si>
  <si>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</si>
  <si>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</si>
  <si>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</si>
  <si>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</si>
  <si>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</si>
  <si>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</si>
  <si>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</si>
  <si>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</si>
  <si>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</si>
  <si>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</si>
  <si>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</si>
  <si>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</si>
  <si>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</si>
  <si>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</si>
  <si>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</si>
  <si>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</si>
  <si>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</si>
  <si>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</si>
  <si>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</si>
  <si>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</si>
  <si>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</si>
  <si>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</si>
  <si>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</si>
  <si>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</si>
  <si>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</si>
  <si>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</si>
  <si>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</si>
  <si>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</si>
  <si>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</si>
  <si>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</si>
  <si>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</si>
  <si>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</si>
  <si>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</si>
  <si>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</si>
  <si>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</si>
  <si>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</si>
  <si>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</si>
  <si>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</si>
  <si>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</si>
  <si>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</si>
  <si>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</si>
  <si>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</si>
  <si>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</si>
  <si>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</si>
  <si>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</si>
  <si>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</si>
  <si>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</si>
  <si>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</si>
  <si>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</si>
  <si>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</si>
  <si>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</si>
  <si>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</si>
  <si>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</si>
  <si>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</si>
  <si>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</si>
  <si>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</si>
  <si>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</si>
  <si>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</si>
  <si>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</si>
  <si>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</si>
  <si>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</si>
  <si>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</si>
  <si>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</si>
  <si>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</si>
  <si>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</si>
  <si>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</si>
  <si>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</si>
  <si>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</si>
  <si>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</si>
  <si>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</si>
  <si>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</si>
  <si>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</si>
  <si>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</si>
  <si>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</si>
  <si>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</si>
  <si>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</si>
  <si>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</si>
  <si>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</si>
  <si>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</si>
  <si>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</si>
  <si>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</si>
  <si>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</si>
  <si>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</si>
  <si>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</si>
  <si>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</si>
  <si>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</si>
  <si>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</si>
  <si>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</si>
  <si>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</si>
  <si>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</si>
  <si>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</si>
  <si>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</si>
  <si>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</si>
  <si>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</si>
  <si>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</si>
  <si>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</si>
  <si>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</si>
  <si>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</si>
  <si>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</si>
  <si>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</si>
  <si>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</si>
  <si>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</si>
  <si>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</si>
  <si>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</si>
  <si>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</si>
  <si>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</si>
  <si>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</si>
  <si>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</si>
  <si>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</si>
  <si>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</si>
  <si>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</si>
  <si>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</si>
  <si>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</si>
  <si>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</si>
  <si>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</si>
  <si>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</si>
  <si>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</si>
  <si>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</si>
  <si>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</si>
  <si>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</si>
  <si>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</si>
  <si>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</si>
  <si>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</si>
  <si>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</si>
  <si>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</si>
  <si>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</si>
  <si>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</si>
  <si>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</si>
  <si>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</si>
  <si>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</si>
  <si>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</si>
  <si>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</si>
  <si>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</si>
  <si>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</si>
  <si>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</si>
  <si>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</si>
  <si>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</si>
  <si>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</si>
  <si>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</si>
  <si>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</si>
  <si>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</si>
  <si>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</si>
  <si>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</si>
  <si>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</si>
  <si>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</si>
  <si>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</si>
  <si>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</si>
  <si>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</si>
  <si>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</si>
  <si>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</si>
  <si>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</si>
  <si>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</si>
  <si>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</si>
  <si>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</si>
  <si>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</si>
  <si>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</si>
  <si>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</si>
  <si>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</si>
  <si>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</si>
  <si>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</si>
  <si>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</si>
  <si>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</si>
  <si>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</si>
  <si>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</si>
  <si>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</si>
  <si>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</si>
  <si>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</si>
  <si>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</si>
  <si>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</si>
  <si>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</si>
  <si>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</si>
  <si>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</si>
  <si>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</si>
  <si>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</si>
  <si>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</si>
  <si>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</si>
  <si>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</si>
  <si>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</si>
  <si>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</si>
  <si>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</si>
  <si>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</si>
  <si>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</si>
  <si>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</si>
  <si>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</si>
  <si>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</si>
  <si>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</si>
  <si>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</si>
  <si>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</si>
  <si>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</si>
  <si>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</si>
  <si>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</si>
  <si>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</si>
  <si>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</si>
  <si>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</si>
  <si>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</si>
  <si>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</si>
  <si>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</si>
  <si>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</si>
  <si>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</si>
  <si>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</si>
  <si>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</si>
  <si>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</si>
  <si>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</si>
  <si>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</si>
  <si>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</si>
  <si>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</si>
  <si>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</si>
  <si>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</si>
  <si>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</si>
  <si>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</si>
  <si>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</si>
  <si>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</si>
  <si>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</si>
  <si>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</si>
  <si>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</si>
  <si>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</si>
  <si>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</si>
  <si>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</si>
  <si>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</si>
  <si>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</si>
  <si>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</si>
  <si>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</si>
  <si>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</si>
  <si>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</si>
  <si>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</si>
  <si>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</si>
  <si>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</si>
  <si>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</si>
  <si>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</si>
  <si>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</si>
  <si>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</si>
  <si>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</si>
  <si>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</si>
  <si>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</si>
  <si>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</si>
  <si>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</si>
  <si>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</si>
  <si>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</si>
  <si>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</si>
  <si>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</si>
  <si>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</si>
  <si>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</si>
  <si>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</si>
  <si>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</si>
  <si>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</si>
  <si>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</si>
  <si>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</si>
  <si>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</si>
  <si>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</si>
  <si>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</si>
  <si>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</si>
  <si>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</si>
  <si>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</si>
  <si>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</si>
  <si>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</si>
  <si>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</si>
  <si>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</si>
  <si>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</si>
  <si>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</si>
  <si>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</si>
  <si>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</si>
  <si>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</si>
  <si>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</si>
  <si>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</si>
  <si>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</si>
  <si>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</si>
  <si>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</si>
  <si>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</si>
  <si>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</si>
  <si>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</si>
  <si>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</si>
  <si>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</si>
  <si>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</si>
  <si>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</si>
  <si>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</si>
  <si>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</si>
  <si>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</si>
  <si>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</si>
  <si>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</si>
  <si>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</si>
  <si>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</si>
  <si>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</si>
  <si>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</si>
  <si>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</si>
  <si>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</si>
  <si>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</si>
  <si>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</si>
  <si>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</si>
  <si>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</si>
  <si>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</si>
  <si>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</si>
  <si>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</si>
  <si>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</si>
  <si>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</si>
  <si>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</si>
  <si>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</si>
  <si>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</si>
  <si>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</si>
  <si>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</si>
  <si>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</si>
  <si>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</si>
  <si>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</si>
  <si>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</si>
  <si>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</si>
  <si>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</si>
  <si>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</si>
  <si>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</si>
  <si>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</si>
  <si>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</si>
  <si>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</si>
  <si>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</si>
  <si>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</si>
  <si>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</si>
  <si>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</si>
  <si>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</si>
  <si>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</si>
  <si>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</si>
  <si>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</si>
  <si>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</si>
  <si>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</si>
  <si>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</si>
  <si>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</si>
  <si>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</si>
  <si>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</si>
  <si>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</si>
  <si>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</si>
  <si>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</si>
  <si>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</si>
  <si>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</si>
  <si>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</si>
  <si>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</si>
  <si>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</si>
  <si>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</si>
  <si>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</si>
  <si>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</si>
  <si>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</si>
  <si>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</si>
  <si>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</si>
  <si>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</si>
  <si>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</si>
  <si>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</si>
  <si>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</si>
  <si>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</si>
  <si>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</si>
  <si>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</si>
  <si>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</si>
  <si>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</si>
  <si>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</si>
  <si>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</si>
  <si>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</si>
  <si>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</si>
  <si>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</si>
  <si>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</si>
  <si>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</si>
  <si>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</si>
  <si>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</si>
  <si>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</si>
  <si>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</si>
  <si>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</si>
  <si>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</si>
  <si>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</si>
  <si>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</si>
  <si>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</si>
  <si>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</si>
  <si>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</si>
  <si>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</si>
  <si>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</si>
  <si>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</si>
  <si>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</si>
  <si>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</si>
  <si>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</si>
  <si>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</si>
  <si>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</si>
  <si>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</si>
  <si>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</si>
  <si>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</si>
  <si>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</si>
  <si>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</si>
  <si>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</si>
  <si>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</si>
  <si>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</si>
  <si>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</si>
  <si>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</si>
  <si>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</si>
  <si>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</si>
  <si>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</si>
  <si>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</si>
  <si>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</si>
  <si>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</si>
  <si>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</si>
  <si>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</si>
  <si>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</si>
  <si>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</si>
  <si>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</si>
  <si>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</si>
  <si>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</si>
  <si>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</si>
  <si>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</si>
  <si>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</si>
  <si>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</si>
  <si>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</si>
  <si>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</si>
  <si>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</si>
  <si>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</si>
  <si>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</si>
  <si>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</si>
  <si>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</si>
  <si>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</si>
  <si>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</si>
  <si>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</si>
  <si>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</si>
  <si>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</si>
  <si>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</si>
  <si>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</si>
  <si>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</si>
  <si>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</si>
  <si>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</si>
  <si>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</si>
  <si>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</si>
  <si>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</si>
  <si>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</si>
  <si>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</si>
  <si>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</si>
  <si>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</si>
  <si>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</si>
  <si>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</si>
  <si>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</si>
  <si>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</si>
  <si>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</si>
  <si>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</si>
  <si>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</si>
  <si>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</si>
  <si>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</si>
  <si>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</si>
  <si>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</si>
  <si>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</si>
  <si>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</si>
  <si>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</si>
  <si>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</si>
  <si>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</si>
  <si>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</si>
  <si>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</si>
  <si>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</si>
  <si>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</si>
  <si>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</si>
  <si>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</si>
  <si>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</si>
  <si>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</si>
  <si>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</si>
  <si>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</si>
  <si>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</si>
  <si>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</si>
  <si>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</si>
  <si>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</si>
  <si>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</si>
  <si>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</si>
  <si>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</si>
  <si>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</si>
  <si>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</si>
  <si>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</si>
  <si>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</si>
  <si>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</si>
  <si>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</si>
  <si>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</si>
  <si>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</si>
  <si>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</si>
  <si>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</si>
  <si>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</si>
  <si>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</si>
  <si>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</si>
  <si>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</si>
  <si>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</si>
  <si>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</si>
  <si>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</si>
  <si>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</si>
  <si>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</si>
  <si>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</si>
  <si>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</si>
  <si>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</si>
  <si>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</si>
  <si>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</si>
  <si>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</si>
  <si>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</si>
  <si>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</si>
  <si>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</si>
  <si>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</si>
  <si>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</si>
  <si>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</si>
  <si>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</si>
  <si>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</si>
  <si>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</si>
  <si>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</si>
  <si>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</si>
  <si>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</si>
  <si>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</si>
  <si>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</si>
  <si>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</si>
  <si>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</si>
  <si>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</si>
  <si>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</si>
  <si>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</si>
  <si>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</si>
  <si>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</si>
  <si>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</si>
  <si>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</si>
  <si>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</si>
  <si>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</si>
  <si>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</si>
  <si>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</si>
  <si>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</si>
  <si>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</si>
  <si>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</si>
  <si>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</si>
  <si>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</si>
  <si>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</si>
  <si>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</si>
  <si>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</si>
  <si>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</si>
  <si>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</si>
  <si>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</si>
  <si>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</si>
  <si>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</si>
  <si>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</si>
  <si>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</si>
  <si>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</si>
  <si>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</si>
  <si>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</si>
  <si>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</si>
  <si>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</si>
  <si>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</si>
  <si>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</si>
  <si>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</si>
  <si>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</si>
  <si>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</si>
  <si>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</si>
  <si>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</si>
  <si>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</si>
  <si>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</si>
  <si>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</si>
  <si>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</si>
  <si>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</si>
  <si>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</si>
  <si>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</si>
  <si>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</si>
  <si>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</si>
  <si>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</si>
  <si>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</si>
  <si>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</si>
  <si>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</si>
  <si>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</si>
  <si>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</si>
  <si>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</si>
  <si>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</si>
  <si>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</si>
  <si>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</si>
  <si>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</si>
  <si>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</si>
  <si>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</si>
  <si>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</si>
  <si>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</si>
  <si>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</si>
  <si>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</si>
  <si>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</si>
  <si>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</si>
  <si>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</si>
  <si>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</si>
  <si>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</si>
  <si>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</si>
  <si>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</si>
  <si>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</si>
  <si>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</si>
  <si>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</si>
  <si>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</si>
  <si>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</si>
  <si>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</si>
  <si>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</si>
  <si>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</si>
  <si>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</si>
  <si>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</si>
  <si>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</si>
  <si>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</si>
  <si>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</si>
  <si>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</si>
  <si>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</si>
  <si>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</si>
  <si>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</si>
  <si>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</si>
  <si>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</si>
  <si>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</si>
  <si>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</si>
  <si>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</si>
  <si>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</si>
  <si>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</si>
  <si>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</si>
  <si>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</si>
  <si>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</si>
  <si>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</si>
  <si>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</si>
  <si>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</si>
  <si>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</si>
  <si>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</si>
  <si>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</si>
  <si>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</si>
  <si>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</si>
  <si>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</si>
  <si>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</si>
  <si>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</si>
  <si>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</si>
  <si>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</si>
  <si>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</si>
  <si>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</si>
  <si>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</si>
  <si>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</si>
  <si>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</si>
  <si>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</si>
  <si>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</si>
  <si>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</si>
  <si>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</si>
  <si>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</si>
  <si>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</si>
  <si>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</si>
  <si>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</si>
  <si>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</si>
  <si>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</si>
  <si>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</si>
  <si>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</si>
  <si>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</si>
  <si>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</si>
  <si>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</si>
  <si>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</si>
  <si>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</si>
  <si>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</si>
  <si>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</si>
  <si>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</si>
  <si>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</si>
  <si>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</si>
  <si>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</si>
  <si>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</si>
  <si>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</si>
  <si>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</si>
  <si>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</si>
  <si>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</si>
  <si>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</si>
  <si>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</si>
  <si>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</si>
  <si>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</si>
  <si>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</si>
  <si>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</si>
  <si>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</si>
  <si>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</si>
  <si>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</si>
  <si>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</si>
  <si>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</si>
  <si>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</si>
  <si>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</si>
  <si>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</si>
  <si>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</si>
  <si>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</si>
  <si>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</si>
  <si>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</si>
  <si>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</si>
  <si>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</si>
  <si>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</si>
  <si>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</si>
  <si>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</si>
  <si>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</si>
  <si>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</si>
  <si>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</si>
  <si>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</si>
  <si>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</si>
  <si>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</si>
  <si>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</si>
  <si>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</si>
  <si>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</si>
  <si>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</si>
  <si>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</si>
  <si>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</si>
  <si>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</si>
  <si>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</si>
  <si>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</si>
  <si>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</si>
  <si>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</si>
  <si>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</si>
  <si>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</si>
  <si>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</si>
  <si>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</si>
  <si>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</si>
  <si>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</si>
  <si>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</si>
  <si>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</si>
  <si>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</si>
  <si>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</si>
  <si>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</si>
  <si>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</si>
  <si>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</si>
  <si>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</si>
  <si>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</si>
  <si>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</si>
  <si>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</si>
  <si>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</si>
  <si>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</si>
  <si>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>BWSFAB-10006 MSYN Z10617 COLOR 2259</t>
  </si>
  <si>
    <t xml:space="preserve">SLD A </t>
  </si>
  <si>
    <t>SLD B</t>
  </si>
  <si>
    <t xml:space="preserve">BRENDA GOODSON </t>
  </si>
  <si>
    <t xml:space="preserve">PIKC IN BAJASAHDES </t>
  </si>
  <si>
    <t>615-103-8430 OR 612-161-1758</t>
  </si>
  <si>
    <t>IVA 8%</t>
  </si>
  <si>
    <t xml:space="preserve">BS 260123 C PESOS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</si>
</sst>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D1" zoomScale="85" zoomScaleNormal="85" workbookViewId="0">
      <selection activeCell="W14" sqref="W14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260123 C PESOS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BRENDA GOODSON </v>
      </c>
      <c r="L4" s="340"/>
      <c r="N4" s="340" t="str">
        <f>'FILL QUOTE-CALCULATIONS'!O6</f>
        <v xml:space="preserve">PIKC IN BAJASAHDES 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BRENDA GOODSON </v>
      </c>
      <c r="L7" s="340"/>
      <c r="N7" s="347" t="str">
        <f>'FILL QUOTE-CALCULATIONS'!O9</f>
        <v>615-103-8430 OR 612-161-1758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46045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HERRAJE</v>
      </c>
      <c r="Q10" s="909"/>
      <c r="R10" s="909"/>
      <c r="S10" s="909"/>
      <c r="T10" s="352" t="str">
        <f>'FILL QUOTE-CALCULATIONS'!T12</f>
        <v>CORTINAS</v>
      </c>
      <c r="U10" s="352" t="str">
        <f>'FILL QUOTE-CALCULATIONS'!W12</f>
        <v>HERRAJE</v>
      </c>
      <c r="V10" s="909" t="str">
        <f>'FILL QUOTE-CALCULATIONS'!AB12</f>
        <v>TOTALES</v>
      </c>
      <c r="W10" s="909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PNL-DER.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>BWSFAB-10006 MSYN Z10617 COLOR 2259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SLD A </v>
      </c>
      <c r="N12" s="362">
        <f>IF(OR(C12&lt;1,C12=""),"",'FILL QUOTE-CALCULATIONS'!N15)</f>
        <v>83</v>
      </c>
      <c r="O12" s="362">
        <f>IF(OR(C12&lt;1,C12=""),"",'FILL QUOTE-CALCULATIONS'!O15)</f>
        <v>90</v>
      </c>
      <c r="P12" s="360" t="str">
        <f>IF(OR(C12&lt;1,C12=""),"",IF('FILL QUOTE-CALCULATIONS'!$S$4="INGLES",'FILL QUOTE-CALCULATIONS'!P15, VLOOKUP('FILL QUOTE-CALCULATIONS'!P15,'DROP LIST'!$E$25:$F$27,2,0)))</f>
        <v>A LA PARED</v>
      </c>
      <c r="Q12" s="360" t="str">
        <f>IF(OR(C12&lt;1,C12=""),"",IF('FILL QUOTE-CALCULATIONS'!$S$4="INGLES",'FILL QUOTE-CALCULATIONS'!Q15,VLOOKUP('FILL QUOTE-CALCULATIONS'!Q15,'DROP LIST'!$H$25:$I$36,2,0)))</f>
        <v>HOTELERO - BASTON - RIPP.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380.05</v>
      </c>
      <c r="U12" s="364">
        <f>IF(OR(C12&lt;1,C12=""),"",'FILL QUOTE-CALCULATIONS'!W15)</f>
        <v>103.25</v>
      </c>
      <c r="V12" s="365">
        <f>IF(OR(C12&lt;1,C12=""),"",IF('FILL QUOTE-CALCULATIONS'!$S$3="DOLLARS",'FILL QUOTE-CALCULATIONS'!AB15,'FILL QUOTE-CALCULATIONS'!AB15*'FILL QUOTE-CALCULATIONS'!$AC$4))</f>
        <v>8699.4</v>
      </c>
      <c r="W12" s="365">
        <v>8699.4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PNL-IZQ.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CORTINA 'BLACKOUT'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BO TEXTURIZADO</v>
      </c>
      <c r="J13" s="360" t="str">
        <f>'FILL QUOTE-CALCULATIONS'!J16</f>
        <v/>
      </c>
      <c r="K13" s="360" t="str">
        <f>IF(OR(C13&lt;1,C13=""),"",'FILL QUOTE-CALCULATIONS'!K16)</f>
        <v>BWSFAB-10006 MSYN Z10617 COLOR 2259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SLD B</v>
      </c>
      <c r="N13" s="362">
        <f>IF(OR(C13&lt;1,C13=""),"",'FILL QUOTE-CALCULATIONS'!N16)</f>
        <v>83</v>
      </c>
      <c r="O13" s="362">
        <f>IF(OR(C13&lt;1,C13=""),"",'FILL QUOTE-CALCULATIONS'!O16)</f>
        <v>90</v>
      </c>
      <c r="P13" s="360" t="str">
        <f>IF(OR(C13&lt;1,C13=""),"",IF('FILL QUOTE-CALCULATIONS'!$S$4="INGLES",'FILL QUOTE-CALCULATIONS'!P16, VLOOKUP('FILL QUOTE-CALCULATIONS'!P16,'DROP LIST'!$E$25:$F$27,2,0)))</f>
        <v>A LA PARED</v>
      </c>
      <c r="Q13" s="360" t="str">
        <f>IF(OR(C13&lt;1,C13=""),"",IF('FILL QUOTE-CALCULATIONS'!$S$4="INGLES",'FILL QUOTE-CALCULATIONS'!Q16,VLOOKUP('FILL QUOTE-CALCULATIONS'!Q16,'DROP LIST'!$H$25:$I$36,2,0)))</f>
        <v>HOTELERO - BASTON - RIPP.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380.05</v>
      </c>
      <c r="U13" s="364">
        <f>IF(OR(C13&lt;1,C13=""),"",'FILL QUOTE-CALCULATIONS'!W16)</f>
        <v>103.25</v>
      </c>
      <c r="V13" s="365">
        <f>IF(OR(C13&lt;1,C13=""),"",IF('FILL QUOTE-CALCULATIONS'!$S$3="DOLLARS",'FILL QUOTE-CALCULATIONS'!AB16,'FILL QUOTE-CALCULATIONS'!AB16*'FILL QUOTE-CALCULATIONS'!$AC$4))</f>
        <v>8699.4</v>
      </c>
      <c r="W13" s="366">
        <v>8699.4</v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 t="str">
        <f>'FILL QUOTE-CALCULATIONS'!J17</f>
        <v/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 t="str">
        <f>'FILL QUOTE-CALCULATIONS'!J18</f>
        <v/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>IVA 8%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835.02</v>
      </c>
      <c r="W62" s="381">
        <f>IF(V62="","",V62*C62)</f>
        <v>835.02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INSTALACION INCLUIDA EN TODOS LOS PRODUCTOS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17398.8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0.39999999999999991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6959.5199999999986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>SERVICIOS ADICIONALES=</v>
      </c>
      <c r="W71" s="396">
        <f>IF(OR('FILL QUOTE-CALCULATIONS'!AC72="",'FILL QUOTE-CALCULATIONS'!AC72=0),"",'FILL QUOTE-CALCULATIONS'!AC72)</f>
        <v>835.02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11274.300000000001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M.N. (Pesos)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Moneda Nacional (Pesos)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0" t="str">
        <f>'FILL QUOTE-CALCULATIONS'!AB76</f>
        <v xml:space="preserve">RICARDO GARCIA 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380.05</v>
      </c>
      <c r="D19" s="109">
        <f>'FILL QUOTE-CALCULATIONS'!BF16</f>
        <v>380.05</v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3.5</v>
      </c>
      <c r="D24" s="73">
        <f>'FILL QUOTE-CALCULATIONS'!AN16</f>
        <v>3.5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760.1</v>
      </c>
      <c r="D29" s="119" t="str">
        <f>E19</f>
        <v/>
      </c>
      <c r="E29" s="119" t="str">
        <f>E19</f>
        <v/>
      </c>
      <c r="F29" s="119">
        <f>D19*2</f>
        <v>760.1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3.5</v>
      </c>
      <c r="D24" s="73">
        <f>'FILL QUOTE-CALCULATIONS'!AN16</f>
        <v>3.5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zoomScaleNormal="100" workbookViewId="0">
      <pane ySplit="14" topLeftCell="A15" activePane="bottomLeft" state="frozen"/>
      <selection pane="bottomLeft" activeCell="D15" sqref="D15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758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224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18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754</v>
      </c>
      <c r="L6" s="214"/>
      <c r="O6" s="908" t="s">
        <v>755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754</v>
      </c>
      <c r="L9" s="214"/>
      <c r="O9" s="907" t="s">
        <v>756</v>
      </c>
      <c r="P9" s="214"/>
      <c r="Q9" s="214"/>
      <c r="R9" s="211"/>
      <c r="S9" s="213" t="s">
        <v>205</v>
      </c>
      <c r="T9" s="214"/>
      <c r="AC9" s="221">
        <v>46045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7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0" t="str">
        <f>IF(S4="INGLES","TOTALS","TOTALES")</f>
        <v>TOTALES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272</v>
      </c>
      <c r="E15" s="179" t="s">
        <v>132</v>
      </c>
      <c r="F15" s="179" t="s">
        <v>136</v>
      </c>
      <c r="G15" s="671">
        <v>2</v>
      </c>
      <c r="H15" s="906" t="s">
        <v>187</v>
      </c>
      <c r="I15" s="906" t="s">
        <v>321</v>
      </c>
      <c r="J15" s="179" t="str">
        <f t="shared" ref="J15:J22" si="0">IF(OR(C15="",C15&lt;1),"",IF(H15="C.O.M.",CEILING(AQ15,0.5),""))</f>
        <v/>
      </c>
      <c r="K15" s="672" t="s">
        <v>751</v>
      </c>
      <c r="L15" s="179" t="s">
        <v>122</v>
      </c>
      <c r="M15" s="672" t="s">
        <v>752</v>
      </c>
      <c r="N15" s="673">
        <v>83</v>
      </c>
      <c r="O15" s="673">
        <v>90</v>
      </c>
      <c r="P15" s="197" t="s">
        <v>266</v>
      </c>
      <c r="Q15" s="178" t="s">
        <v>737</v>
      </c>
      <c r="R15" s="176" t="s">
        <v>750</v>
      </c>
      <c r="S15" s="179" t="s">
        <v>289</v>
      </c>
      <c r="T15" s="895">
        <f t="shared" ref="T15:T62" si="1">IF(E15="",0,IF(OR(C15&lt;1,C15=""),"",BF15))</f>
        <v>380.05</v>
      </c>
      <c r="U15" s="668">
        <v>0.4</v>
      </c>
      <c r="V15" s="669">
        <v>0.5</v>
      </c>
      <c r="W15" s="896">
        <f t="shared" ref="W15:W62" si="2">IF(OR(C15&lt;1,C15=""),"",BI15)</f>
        <v>103.25</v>
      </c>
      <c r="X15" s="694">
        <v>0.4</v>
      </c>
      <c r="Y15" s="690">
        <v>0.3</v>
      </c>
      <c r="Z15" s="667">
        <f>T15*IF($L$4="RESIDENCIAL",1-U15,1-V15)+W15*IF($L$4="RESIDENCIAL",1-X15,1-Y15)</f>
        <v>289.98</v>
      </c>
      <c r="AA15" s="659">
        <f>IF(E15="",0,IF(OR(C15&lt;1,C15=""),"",IF($S$3="PESOS",Z15*C15*$AC$4,Z15*C15)))</f>
        <v>5219.6400000000003</v>
      </c>
      <c r="AB15" s="895">
        <f t="shared" ref="AB15:AB62" si="3">IF(E15="",0,IF(OR(C15&lt;1,C15=""),"",T15+W15))</f>
        <v>483.3</v>
      </c>
      <c r="AC15" s="896">
        <f>IF(E15="",0,IF(OR(C15&lt;1,C15=""),"",IF($S$3="PESOS",AB15*C15*$AC$4, AB15*C15)))</f>
        <v>8699.4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4.1500000000000004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182.65</v>
      </c>
      <c r="AJ15" s="307">
        <f t="shared" ref="AJ15:AJ62" si="9">IF(C15="","",O15+AG15+AH15)</f>
        <v>107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3.3824074074074075</v>
      </c>
      <c r="AN15" s="309">
        <f t="shared" ref="AN15:AN62" si="13">IF(C15="","",IF(AL15="RAILROAD","N/A",IF(AK15&lt;60,CEILING(AM15,0.5),CEILING(AM15,0.25))))</f>
        <v>3.5</v>
      </c>
      <c r="AO15" s="309">
        <f t="shared" ref="AO15:AO62" si="14">IF(C15="","",IF(AL15="VERTICAL",AN15*AK15/54,CEILING(AI15/54,0.5)))</f>
        <v>3.5</v>
      </c>
      <c r="AP15" s="308">
        <f t="shared" ref="AP15:AP62" si="15">IF(C15="","",IF(AL15="VERTICAL",CEILING(AN15*AJ15/36/0.93,0.25),CEILING(AI15/36/0.93,0.25)))</f>
        <v>11.25</v>
      </c>
      <c r="AQ15" s="310">
        <f t="shared" ref="AQ15:AQ62" si="16">IF(C15="","",AP15*C15)</f>
        <v>11.25</v>
      </c>
      <c r="AR15" s="306">
        <f t="shared" ref="AR15:AR62" si="17">IF(C15="","",CEILING(AI15,1))</f>
        <v>183</v>
      </c>
      <c r="AS15" s="308">
        <f t="shared" ref="AS15:AS62" si="18">IF(C15="","",O15+(2*$AG$3)+2+1)</f>
        <v>101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10.5</v>
      </c>
      <c r="AW15" s="310">
        <f t="shared" ref="AW15:AW62" si="22">IF(C15="","",AV15*C15)</f>
        <v>10.5</v>
      </c>
      <c r="AX15" s="311">
        <f t="shared" ref="AX15:AX62" si="23">IF(C15="","",N15/12/(1-$AX$13))</f>
        <v>7.5181159420289854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313.875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66.150000000000006</v>
      </c>
      <c r="BF15" s="313">
        <f>IF(C15="","",CEILING(BA15+BC15+BE15,0.05))</f>
        <v>380.05</v>
      </c>
      <c r="BG15" s="316">
        <f>IF(C15="","",IF(Q15="N/A",0,VLOOKUP(Q15,'COST - SELL'!$B$80:$I$91,8,0)*'FILL QUOTE-CALCULATIONS'!AX15))</f>
        <v>93.976449275362313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9.25</v>
      </c>
      <c r="BI15" s="316">
        <f t="shared" ref="BI15:BI62" si="28">IF(C15="","",CEILING(BG15+BH15,0.05))</f>
        <v>103.25</v>
      </c>
      <c r="BJ15" s="316">
        <f t="shared" ref="BJ15:BJ62" si="29">IF(C15="","",BF15+BI15)</f>
        <v>483.3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273</v>
      </c>
      <c r="E16" s="179" t="s">
        <v>132</v>
      </c>
      <c r="F16" s="179" t="s">
        <v>136</v>
      </c>
      <c r="G16" s="671">
        <v>2</v>
      </c>
      <c r="H16" s="906" t="s">
        <v>187</v>
      </c>
      <c r="I16" s="906" t="s">
        <v>321</v>
      </c>
      <c r="J16" s="179" t="str">
        <f t="shared" si="0"/>
        <v/>
      </c>
      <c r="K16" s="672" t="s">
        <v>751</v>
      </c>
      <c r="L16" s="179" t="s">
        <v>122</v>
      </c>
      <c r="M16" s="672" t="s">
        <v>753</v>
      </c>
      <c r="N16" s="673">
        <v>83</v>
      </c>
      <c r="O16" s="673">
        <v>90</v>
      </c>
      <c r="P16" s="197" t="s">
        <v>266</v>
      </c>
      <c r="Q16" s="178" t="s">
        <v>737</v>
      </c>
      <c r="R16" s="176" t="s">
        <v>750</v>
      </c>
      <c r="S16" s="179" t="s">
        <v>289</v>
      </c>
      <c r="T16" s="895">
        <f t="shared" si="1"/>
        <v>380.05</v>
      </c>
      <c r="U16" s="668">
        <v>0.4</v>
      </c>
      <c r="V16" s="669">
        <v>0.5</v>
      </c>
      <c r="W16" s="896">
        <f t="shared" si="2"/>
        <v>103.25</v>
      </c>
      <c r="X16" s="694">
        <v>0.4</v>
      </c>
      <c r="Y16" s="690">
        <v>0.3</v>
      </c>
      <c r="Z16" s="667">
        <f>IF(E16="",0,T16*IF($L$4="RESIDENCIAL",1-U16,1-V16)+W16*IF($L$4="RESIDENCIAL",1-X16,1-Y16))</f>
        <v>289.98</v>
      </c>
      <c r="AA16" s="659">
        <f>IF(E16="",0,IF(OR(C16&lt;1,C16=""),"",IF($S$3="PESOS",Z16*C16*$AC$4, Z16*C16)))</f>
        <v>5219.6400000000003</v>
      </c>
      <c r="AB16" s="895">
        <f t="shared" si="3"/>
        <v>483.3</v>
      </c>
      <c r="AC16" s="896">
        <f>IF(E16="",0,IF(OR(C16&lt;1,C16=""),"",IF($S$3="PESOS",AB16*C16*$AC$4, AB16*C16)))</f>
        <v>8699.4</v>
      </c>
      <c r="AD16" s="181"/>
      <c r="AE16" s="883">
        <f t="shared" si="4"/>
        <v>12.5</v>
      </c>
      <c r="AF16" s="883">
        <f t="shared" si="5"/>
        <v>4.1500000000000004</v>
      </c>
      <c r="AG16" s="883">
        <f t="shared" si="6"/>
        <v>9</v>
      </c>
      <c r="AH16" s="884">
        <f t="shared" si="7"/>
        <v>8</v>
      </c>
      <c r="AI16" s="317">
        <f t="shared" si="8"/>
        <v>182.65</v>
      </c>
      <c r="AJ16" s="304">
        <f t="shared" si="9"/>
        <v>107</v>
      </c>
      <c r="AK16" s="304">
        <f t="shared" si="10"/>
        <v>54</v>
      </c>
      <c r="AL16" s="318" t="str">
        <f t="shared" si="11"/>
        <v>VERTICAL</v>
      </c>
      <c r="AM16" s="318">
        <f t="shared" si="12"/>
        <v>3.3824074074074075</v>
      </c>
      <c r="AN16" s="319">
        <f t="shared" si="13"/>
        <v>3.5</v>
      </c>
      <c r="AO16" s="319">
        <f t="shared" si="14"/>
        <v>3.5</v>
      </c>
      <c r="AP16" s="318">
        <f t="shared" si="15"/>
        <v>11.25</v>
      </c>
      <c r="AQ16" s="320">
        <f t="shared" si="16"/>
        <v>11.25</v>
      </c>
      <c r="AR16" s="306">
        <f t="shared" si="17"/>
        <v>183</v>
      </c>
      <c r="AS16" s="308">
        <f t="shared" si="18"/>
        <v>101</v>
      </c>
      <c r="AT16" s="308">
        <f t="shared" si="19"/>
        <v>54</v>
      </c>
      <c r="AU16" s="308" t="str">
        <f t="shared" si="20"/>
        <v>VERTICAL</v>
      </c>
      <c r="AV16" s="308">
        <f t="shared" si="21"/>
        <v>10.5</v>
      </c>
      <c r="AW16" s="310">
        <f t="shared" si="22"/>
        <v>10.5</v>
      </c>
      <c r="AX16" s="321">
        <f t="shared" si="23"/>
        <v>7.5181159420289854</v>
      </c>
      <c r="AY16" s="308">
        <f t="shared" si="24"/>
        <v>36</v>
      </c>
      <c r="AZ16" s="312">
        <f>IF(C16="","",IF(H16="STOCK",VLOOKUP(I16,'COST - SELL'!$B$26:$G$29,6,0),IF(H16="LINE-ATELIER",VLOOKUP(I16,'COST - SELL'!$J$26:$Q$29,8,0),IF(H16="LINE-VTLUX",VLOOKUP(I16,'COST - SELL'!$B$36:$I$51,8,0),0))))</f>
        <v>27.900000000000002</v>
      </c>
      <c r="BA16" s="313">
        <f t="shared" si="25"/>
        <v>313.875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18.900000000000002</v>
      </c>
      <c r="BE16" s="315">
        <f t="shared" si="27"/>
        <v>66.150000000000006</v>
      </c>
      <c r="BF16" s="313">
        <f t="shared" ref="BF16:BF62" si="30">IF(C16="","",CEILING(BA16+BC16+BE16,0.05))</f>
        <v>380.05</v>
      </c>
      <c r="BG16" s="316">
        <f>IF(C16="","",IF(Q16="N/A",0,VLOOKUP(Q16,'COST - SELL'!$B$80:$I$91,8,0)*'FILL QUOTE-CALCULATIONS'!AX16))</f>
        <v>93.976449275362313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9.25</v>
      </c>
      <c r="BI16" s="316">
        <f t="shared" si="28"/>
        <v>103.25</v>
      </c>
      <c r="BJ16" s="316">
        <f t="shared" si="29"/>
        <v>483.3</v>
      </c>
    </row>
    <row r="17" spans="2:62" x14ac:dyDescent="0.25">
      <c r="B17" s="231">
        <f t="shared" ref="B17:B62" si="31">1+B16</f>
        <v>3</v>
      </c>
      <c r="C17" s="180"/>
      <c r="D17" s="178"/>
      <c r="E17" s="179"/>
      <c r="F17" s="179"/>
      <c r="G17" s="671">
        <v>2</v>
      </c>
      <c r="H17" s="906"/>
      <c r="I17" s="906"/>
      <c r="J17" s="179" t="str">
        <f t="shared" si="0"/>
        <v/>
      </c>
      <c r="K17" s="672"/>
      <c r="L17" s="179"/>
      <c r="M17" s="672"/>
      <c r="N17" s="673"/>
      <c r="O17" s="673"/>
      <c r="P17" s="197" t="s">
        <v>122</v>
      </c>
      <c r="Q17" s="178"/>
      <c r="R17" s="176"/>
      <c r="S17" s="179" t="s">
        <v>289</v>
      </c>
      <c r="T17" s="895">
        <f t="shared" si="1"/>
        <v>0</v>
      </c>
      <c r="U17" s="668">
        <v>0.4</v>
      </c>
      <c r="V17" s="669">
        <v>0.5</v>
      </c>
      <c r="W17" s="896" t="str">
        <f t="shared" si="2"/>
        <v/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0</v>
      </c>
      <c r="AA17" s="659">
        <f t="shared" ref="AA17:AA62" si="33">IF(E17="",0,IF(OR(C17&lt;1,C17=""),"",IF($S$3="PESOS",Z17*C17*$AC$4, Z17*C17)))</f>
        <v>0</v>
      </c>
      <c r="AB17" s="895">
        <f t="shared" si="3"/>
        <v>0</v>
      </c>
      <c r="AC17" s="896">
        <f t="shared" ref="AC17:AC62" si="34">IF(E17="",0,IF(OR(C17&lt;1,C17=""),"",IF($S$3="PESOS",AB17*C17*$AC$4, AB17*C17)))</f>
        <v>0</v>
      </c>
      <c r="AD17" s="181"/>
      <c r="AE17" s="883" t="str">
        <f t="shared" si="4"/>
        <v/>
      </c>
      <c r="AF17" s="883" t="str">
        <f t="shared" si="5"/>
        <v/>
      </c>
      <c r="AG17" s="883" t="str">
        <f t="shared" si="6"/>
        <v/>
      </c>
      <c r="AH17" s="884" t="str">
        <f t="shared" si="7"/>
        <v/>
      </c>
      <c r="AI17" s="317" t="str">
        <f t="shared" si="8"/>
        <v/>
      </c>
      <c r="AJ17" s="304" t="str">
        <f t="shared" si="9"/>
        <v/>
      </c>
      <c r="AK17" s="304" t="str">
        <f t="shared" si="10"/>
        <v/>
      </c>
      <c r="AL17" s="318" t="str">
        <f t="shared" si="11"/>
        <v/>
      </c>
      <c r="AM17" s="318" t="str">
        <f t="shared" si="12"/>
        <v/>
      </c>
      <c r="AN17" s="319" t="str">
        <f t="shared" si="13"/>
        <v/>
      </c>
      <c r="AO17" s="319" t="str">
        <f t="shared" si="14"/>
        <v/>
      </c>
      <c r="AP17" s="318" t="str">
        <f t="shared" si="15"/>
        <v/>
      </c>
      <c r="AQ17" s="320" t="str">
        <f t="shared" si="16"/>
        <v/>
      </c>
      <c r="AR17" s="306" t="str">
        <f t="shared" si="17"/>
        <v/>
      </c>
      <c r="AS17" s="308" t="str">
        <f t="shared" si="18"/>
        <v/>
      </c>
      <c r="AT17" s="308" t="str">
        <f t="shared" si="19"/>
        <v/>
      </c>
      <c r="AU17" s="308" t="str">
        <f t="shared" si="20"/>
        <v/>
      </c>
      <c r="AV17" s="308" t="str">
        <f t="shared" si="21"/>
        <v/>
      </c>
      <c r="AW17" s="310" t="str">
        <f t="shared" si="22"/>
        <v/>
      </c>
      <c r="AX17" s="321" t="str">
        <f t="shared" si="23"/>
        <v/>
      </c>
      <c r="AY17" s="308" t="str">
        <f t="shared" si="24"/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si="25"/>
        <v/>
      </c>
      <c r="BB17" s="314" t="str">
        <f>IF(C17="","",IF(L17="N/A",0,VLOOKUP(L17,'COST - SELL'!$B$60:$I$63,8,0)))</f>
        <v/>
      </c>
      <c r="BC17" s="313" t="str">
        <f t="shared" si="26"/>
        <v/>
      </c>
      <c r="BD17" s="315" t="str">
        <f>IF(C17="","",IF(H17="C.O.M.",VLOOKUP(F17,'COST - SELL'!$J$11:$N$19,5,0),VLOOKUP(F17,'COST - SELL'!$B$11:$H$19,7,0)))</f>
        <v/>
      </c>
      <c r="BE17" s="315" t="str">
        <f t="shared" si="27"/>
        <v/>
      </c>
      <c r="BF17" s="313" t="str">
        <f t="shared" si="30"/>
        <v/>
      </c>
      <c r="BG17" s="316" t="str">
        <f>IF(C17="","",IF(Q17="N/A",0,VLOOKUP(Q17,'COST - SELL'!$B$80:$I$91,8,0)*'FILL QUOTE-CALCULATIONS'!AX17))</f>
        <v/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si="28"/>
        <v/>
      </c>
      <c r="BJ17" s="316" t="str">
        <f t="shared" si="29"/>
        <v/>
      </c>
    </row>
    <row r="18" spans="2:62" x14ac:dyDescent="0.25">
      <c r="B18" s="231">
        <f t="shared" si="31"/>
        <v>4</v>
      </c>
      <c r="C18" s="180"/>
      <c r="D18" s="178"/>
      <c r="E18" s="179"/>
      <c r="F18" s="179"/>
      <c r="G18" s="671">
        <v>2</v>
      </c>
      <c r="H18" s="906"/>
      <c r="I18" s="906"/>
      <c r="J18" s="179" t="str">
        <f t="shared" si="0"/>
        <v/>
      </c>
      <c r="K18" s="672"/>
      <c r="L18" s="179"/>
      <c r="M18" s="672"/>
      <c r="N18" s="673"/>
      <c r="O18" s="673"/>
      <c r="P18" s="197" t="s">
        <v>122</v>
      </c>
      <c r="Q18" s="178"/>
      <c r="R18" s="176"/>
      <c r="S18" s="179" t="s">
        <v>289</v>
      </c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si="32"/>
        <v>0</v>
      </c>
      <c r="AA18" s="659">
        <f t="shared" si="33"/>
        <v>0</v>
      </c>
      <c r="AB18" s="895">
        <f t="shared" si="3"/>
        <v>0</v>
      </c>
      <c r="AC18" s="896">
        <f t="shared" si="34"/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1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4" t="str">
        <f>IF('FILL QUOTE-CALCULATIONS'!S4="INGLES","DESCRIPTION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>
        <v>1</v>
      </c>
      <c r="D64" s="236" t="s">
        <v>757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46.39</v>
      </c>
      <c r="AC64" s="897">
        <f>IF(C64="","",IF($S$3="PESOS",C64*AB64*$AC$4,C64*AB64))</f>
        <v>835.02</v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INSTALACION INCLUIDA EN TODOS LOS PRODUCTOS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17398.8</v>
      </c>
      <c r="AD69" s="181"/>
      <c r="AE69" s="885" t="str">
        <f>S3</f>
        <v>PESOS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0.39999999999999991</v>
      </c>
      <c r="AD70" s="181"/>
      <c r="AE70" s="888">
        <f>AC4</f>
        <v>18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6959.5199999999986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835.02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11274.300000000001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M.N. (Pesos)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Moneda Nacional (Pesos)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7" t="s">
        <v>172</v>
      </c>
      <c r="G7" s="948"/>
      <c r="H7" s="949"/>
      <c r="J7" s="950" t="s">
        <v>329</v>
      </c>
      <c r="L7" s="947" t="s">
        <v>172</v>
      </c>
      <c r="M7" s="948"/>
      <c r="N7" s="949"/>
    </row>
    <row r="8" spans="2:16" ht="15" hidden="1" customHeight="1" x14ac:dyDescent="0.25">
      <c r="B8" s="959" t="s">
        <v>328</v>
      </c>
      <c r="C8" s="960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1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1"/>
      <c r="C9" s="962"/>
      <c r="D9" s="437">
        <v>0.4</v>
      </c>
      <c r="F9" s="438" t="s">
        <v>77</v>
      </c>
      <c r="G9" s="438" t="s">
        <v>174</v>
      </c>
      <c r="H9" s="438" t="s">
        <v>175</v>
      </c>
      <c r="J9" s="952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7" t="s">
        <v>172</v>
      </c>
      <c r="F22" s="948"/>
      <c r="G22" s="949"/>
      <c r="O22" s="947" t="s">
        <v>172</v>
      </c>
      <c r="P22" s="948"/>
      <c r="Q22" s="949"/>
    </row>
    <row r="23" spans="2:17" hidden="1" x14ac:dyDescent="0.25">
      <c r="B23" s="953" t="s">
        <v>181</v>
      </c>
      <c r="C23" s="954"/>
      <c r="D23" s="955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3" t="s">
        <v>185</v>
      </c>
      <c r="K23" s="954"/>
      <c r="L23" s="954"/>
      <c r="M23" s="954"/>
      <c r="N23" s="955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6"/>
      <c r="C24" s="957"/>
      <c r="D24" s="958"/>
      <c r="E24" s="438" t="s">
        <v>77</v>
      </c>
      <c r="F24" s="438" t="s">
        <v>174</v>
      </c>
      <c r="G24" s="438" t="s">
        <v>175</v>
      </c>
      <c r="J24" s="956"/>
      <c r="K24" s="957"/>
      <c r="L24" s="957"/>
      <c r="M24" s="957"/>
      <c r="N24" s="958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7" t="s">
        <v>172</v>
      </c>
      <c r="H32" s="948"/>
      <c r="I32" s="949"/>
    </row>
    <row r="33" spans="1:12" hidden="1" x14ac:dyDescent="0.25">
      <c r="B33" s="963" t="s">
        <v>662</v>
      </c>
      <c r="C33" s="964"/>
      <c r="D33" s="964"/>
      <c r="E33" s="964"/>
      <c r="F33" s="965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6"/>
      <c r="C34" s="967"/>
      <c r="D34" s="967"/>
      <c r="E34" s="967"/>
      <c r="F34" s="968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7" t="s">
        <v>172</v>
      </c>
      <c r="H56" s="948"/>
      <c r="I56" s="949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7" t="s">
        <v>172</v>
      </c>
      <c r="H67" s="938"/>
      <c r="I67" s="938"/>
      <c r="J67" s="938"/>
      <c r="K67" s="937" t="s">
        <v>172</v>
      </c>
      <c r="L67" s="938"/>
      <c r="M67" s="938"/>
      <c r="N67" s="939"/>
      <c r="O67" s="457"/>
      <c r="P67" s="937" t="s">
        <v>172</v>
      </c>
      <c r="Q67" s="938"/>
      <c r="R67" s="938"/>
      <c r="S67" s="939"/>
    </row>
    <row r="68" spans="2:19" ht="15.75" hidden="1" x14ac:dyDescent="0.25">
      <c r="C68" s="937" t="s">
        <v>196</v>
      </c>
      <c r="D68" s="938"/>
      <c r="E68" s="938"/>
      <c r="F68" s="939"/>
      <c r="G68" s="931">
        <f>'MARK UP''s'!D12</f>
        <v>0.5</v>
      </c>
      <c r="H68" s="932"/>
      <c r="I68" s="932"/>
      <c r="J68" s="932"/>
      <c r="K68" s="931">
        <f>'MARK UP''s'!E12</f>
        <v>0.4</v>
      </c>
      <c r="L68" s="932"/>
      <c r="M68" s="932"/>
      <c r="N68" s="933"/>
      <c r="O68" s="458"/>
      <c r="P68" s="931">
        <f>'MARK UP''s'!F12</f>
        <v>0.3</v>
      </c>
      <c r="Q68" s="932"/>
      <c r="R68" s="932"/>
      <c r="S68" s="933"/>
    </row>
    <row r="69" spans="2:19" ht="16.5" hidden="1" thickBot="1" x14ac:dyDescent="0.3">
      <c r="C69" s="928" t="s">
        <v>77</v>
      </c>
      <c r="D69" s="929"/>
      <c r="E69" s="929"/>
      <c r="F69" s="930"/>
      <c r="G69" s="928" t="s">
        <v>77</v>
      </c>
      <c r="H69" s="929"/>
      <c r="I69" s="929"/>
      <c r="J69" s="929"/>
      <c r="K69" s="928" t="s">
        <v>174</v>
      </c>
      <c r="L69" s="929"/>
      <c r="M69" s="929"/>
      <c r="N69" s="930"/>
      <c r="O69" s="459"/>
      <c r="P69" s="928" t="s">
        <v>175</v>
      </c>
      <c r="Q69" s="929"/>
      <c r="R69" s="929"/>
      <c r="S69" s="930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4" t="s">
        <v>172</v>
      </c>
      <c r="E78" s="935"/>
      <c r="F78" s="936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0" t="s">
        <v>708</v>
      </c>
      <c r="C98" s="941"/>
      <c r="D98" s="944" t="s">
        <v>339</v>
      </c>
      <c r="E98" s="945"/>
      <c r="F98" s="945"/>
      <c r="G98" s="945"/>
      <c r="H98" s="945"/>
      <c r="I98" s="946"/>
    </row>
    <row r="99" spans="2:9" ht="15.75" hidden="1" thickBot="1" x14ac:dyDescent="0.3">
      <c r="B99" s="942"/>
      <c r="C99" s="943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2026-01-23T21:38:47Z</cp:lastPrinted>
  <dcterms:created xsi:type="dcterms:W3CDTF">2021-02-10T23:07:35Z</dcterms:created>
  <dcterms:modified xsi:type="dcterms:W3CDTF">2026-01-24T18:29:07Z</dcterms:modified>
</cp:coreProperties>
</file>